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01 - Oprava střechy VB" sheetId="2" r:id="rId2"/>
    <sheet name="002 - Oprava vnějšího pláště" sheetId="3" r:id="rId3"/>
    <sheet name="003 - Oprava přístřešku" sheetId="4" r:id="rId4"/>
    <sheet name="004 - Oprava čekárny" sheetId="5" r:id="rId5"/>
    <sheet name="005 - Ostatní venkovní úp..." sheetId="6" r:id="rId6"/>
    <sheet name="006 - Elektroinstalace (SEE)" sheetId="7" r:id="rId7"/>
    <sheet name="007 - Vedlejší a ostatní ..." sheetId="8" r:id="rId8"/>
  </sheets>
  <definedNames>
    <definedName name="_xlnm.Print_Area" localSheetId="0">'Rekapitulace zakázky'!$D$4:$AO$76,'Rekapitulace zakázky'!$C$82:$AQ$102</definedName>
    <definedName name="_xlnm.Print_Titles" localSheetId="0">'Rekapitulace zakázky'!$92:$92</definedName>
    <definedName name="_xlnm._FilterDatabase" localSheetId="1" hidden="1">'001 - Oprava střechy VB'!$C$130:$K$306</definedName>
    <definedName name="_xlnm.Print_Area" localSheetId="1">'001 - Oprava střechy VB'!$C$4:$J$76,'001 - Oprava střechy VB'!$C$82:$J$112,'001 - Oprava střechy VB'!$C$118:$K$306</definedName>
    <definedName name="_xlnm.Print_Titles" localSheetId="1">'001 - Oprava střechy VB'!$130:$130</definedName>
    <definedName name="_xlnm._FilterDatabase" localSheetId="2" hidden="1">'002 - Oprava vnějšího pláště'!$C$136:$K$427</definedName>
    <definedName name="_xlnm.Print_Area" localSheetId="2">'002 - Oprava vnějšího pláště'!$C$4:$J$76,'002 - Oprava vnějšího pláště'!$C$82:$J$118,'002 - Oprava vnějšího pláště'!$C$124:$K$427</definedName>
    <definedName name="_xlnm.Print_Titles" localSheetId="2">'002 - Oprava vnějšího pláště'!$136:$136</definedName>
    <definedName name="_xlnm._FilterDatabase" localSheetId="3" hidden="1">'003 - Oprava přístřešku'!$C$134:$K$292</definedName>
    <definedName name="_xlnm.Print_Area" localSheetId="3">'003 - Oprava přístřešku'!$C$4:$J$76,'003 - Oprava přístřešku'!$C$82:$J$116,'003 - Oprava přístřešku'!$C$122:$K$292</definedName>
    <definedName name="_xlnm.Print_Titles" localSheetId="3">'003 - Oprava přístřešku'!$134:$134</definedName>
    <definedName name="_xlnm._FilterDatabase" localSheetId="4" hidden="1">'004 - Oprava čekárny'!$C$132:$K$237</definedName>
    <definedName name="_xlnm.Print_Area" localSheetId="4">'004 - Oprava čekárny'!$C$4:$J$76,'004 - Oprava čekárny'!$C$82:$J$114,'004 - Oprava čekárny'!$C$120:$K$237</definedName>
    <definedName name="_xlnm.Print_Titles" localSheetId="4">'004 - Oprava čekárny'!$132:$132</definedName>
    <definedName name="_xlnm._FilterDatabase" localSheetId="5" hidden="1">'005 - Ostatní venkovní úp...'!$C$127:$K$295</definedName>
    <definedName name="_xlnm.Print_Area" localSheetId="5">'005 - Ostatní venkovní úp...'!$C$4:$J$76,'005 - Ostatní venkovní úp...'!$C$82:$J$109,'005 - Ostatní venkovní úp...'!$C$115:$K$295</definedName>
    <definedName name="_xlnm.Print_Titles" localSheetId="5">'005 - Ostatní venkovní úp...'!$127:$127</definedName>
    <definedName name="_xlnm._FilterDatabase" localSheetId="6" hidden="1">'006 - Elektroinstalace (SEE)'!$C$122:$K$235</definedName>
    <definedName name="_xlnm.Print_Area" localSheetId="6">'006 - Elektroinstalace (SEE)'!$C$4:$J$76,'006 - Elektroinstalace (SEE)'!$C$82:$J$104,'006 - Elektroinstalace (SEE)'!$C$110:$K$235</definedName>
    <definedName name="_xlnm.Print_Titles" localSheetId="6">'006 - Elektroinstalace (SEE)'!$122:$122</definedName>
    <definedName name="_xlnm._FilterDatabase" localSheetId="7" hidden="1">'007 - Vedlejší a ostatní ...'!$C$119:$K$130</definedName>
    <definedName name="_xlnm.Print_Area" localSheetId="7">'007 - Vedlejší a ostatní ...'!$C$4:$J$76,'007 - Vedlejší a ostatní ...'!$C$82:$J$101,'007 - Vedlejší a ostatní ...'!$C$107:$K$130</definedName>
    <definedName name="_xlnm.Print_Titles" localSheetId="7">'007 - Vedlejší a ostatní ...'!$119:$119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T122"/>
  <c r="R123"/>
  <c r="R122"/>
  <c r="P123"/>
  <c r="P122"/>
  <c r="F116"/>
  <c r="F114"/>
  <c r="E112"/>
  <c r="F91"/>
  <c r="F89"/>
  <c r="E87"/>
  <c r="J24"/>
  <c r="E24"/>
  <c r="J117"/>
  <c r="J23"/>
  <c r="J21"/>
  <c r="E21"/>
  <c r="J116"/>
  <c r="J20"/>
  <c r="J18"/>
  <c r="E18"/>
  <c r="F92"/>
  <c r="J17"/>
  <c r="J12"/>
  <c r="J114"/>
  <c r="E7"/>
  <c r="E110"/>
  <c i="7" r="J37"/>
  <c r="J36"/>
  <c i="1" r="AY100"/>
  <c i="7" r="J35"/>
  <c i="1" r="AX100"/>
  <c i="7"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J120"/>
  <c r="F117"/>
  <c r="E115"/>
  <c r="J92"/>
  <c r="F89"/>
  <c r="E87"/>
  <c r="J21"/>
  <c r="E21"/>
  <c r="J119"/>
  <c r="J20"/>
  <c r="J18"/>
  <c r="E18"/>
  <c r="F120"/>
  <c r="J17"/>
  <c r="J15"/>
  <c r="E15"/>
  <c r="F119"/>
  <c r="J14"/>
  <c r="J12"/>
  <c r="J89"/>
  <c r="E7"/>
  <c r="E113"/>
  <c i="6" r="J37"/>
  <c r="J36"/>
  <c i="1" r="AY99"/>
  <c i="6" r="J35"/>
  <c i="1" r="AX99"/>
  <c i="6"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T269"/>
  <c r="R270"/>
  <c r="R269"/>
  <c r="P270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2"/>
  <c r="BH222"/>
  <c r="BG222"/>
  <c r="BF222"/>
  <c r="T222"/>
  <c r="R222"/>
  <c r="P222"/>
  <c r="BI215"/>
  <c r="BH215"/>
  <c r="BG215"/>
  <c r="BF215"/>
  <c r="T215"/>
  <c r="R215"/>
  <c r="P215"/>
  <c r="BI214"/>
  <c r="BH214"/>
  <c r="BG214"/>
  <c r="BF214"/>
  <c r="T214"/>
  <c r="R214"/>
  <c r="P214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9"/>
  <c r="BH139"/>
  <c r="BG139"/>
  <c r="BF139"/>
  <c r="T139"/>
  <c r="R139"/>
  <c r="P139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F124"/>
  <c r="F122"/>
  <c r="E120"/>
  <c r="J92"/>
  <c r="F91"/>
  <c r="F89"/>
  <c r="E87"/>
  <c r="J21"/>
  <c r="E21"/>
  <c r="J124"/>
  <c r="J20"/>
  <c r="J18"/>
  <c r="E18"/>
  <c r="F92"/>
  <c r="J17"/>
  <c r="J12"/>
  <c r="J122"/>
  <c r="E7"/>
  <c r="E118"/>
  <c i="5" r="J37"/>
  <c r="J36"/>
  <c i="1" r="AY98"/>
  <c i="5" r="J35"/>
  <c i="1" r="AX98"/>
  <c i="5"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T135"/>
  <c r="R136"/>
  <c r="R135"/>
  <c r="P136"/>
  <c r="P135"/>
  <c r="J130"/>
  <c r="F129"/>
  <c r="F127"/>
  <c r="E125"/>
  <c r="J92"/>
  <c r="F91"/>
  <c r="F89"/>
  <c r="E87"/>
  <c r="J21"/>
  <c r="E21"/>
  <c r="J129"/>
  <c r="J20"/>
  <c r="J18"/>
  <c r="E18"/>
  <c r="F130"/>
  <c r="J17"/>
  <c r="J12"/>
  <c r="J127"/>
  <c r="E7"/>
  <c r="E123"/>
  <c i="4" r="J37"/>
  <c r="J36"/>
  <c i="1" r="AY97"/>
  <c i="4" r="J35"/>
  <c i="1" r="AX97"/>
  <c i="4" r="BI292"/>
  <c r="BH292"/>
  <c r="BG292"/>
  <c r="BF292"/>
  <c r="T292"/>
  <c r="T291"/>
  <c r="R292"/>
  <c r="R291"/>
  <c r="P292"/>
  <c r="P291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2"/>
  <c r="BH282"/>
  <c r="BG282"/>
  <c r="BF282"/>
  <c r="T282"/>
  <c r="R282"/>
  <c r="P282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T139"/>
  <c r="R140"/>
  <c r="R139"/>
  <c r="P140"/>
  <c r="P139"/>
  <c r="BI137"/>
  <c r="BH137"/>
  <c r="BG137"/>
  <c r="BF137"/>
  <c r="T137"/>
  <c r="T136"/>
  <c r="R137"/>
  <c r="R136"/>
  <c r="P137"/>
  <c r="P136"/>
  <c r="J132"/>
  <c r="F131"/>
  <c r="F129"/>
  <c r="E127"/>
  <c r="J92"/>
  <c r="F91"/>
  <c r="F89"/>
  <c r="E87"/>
  <c r="J21"/>
  <c r="E21"/>
  <c r="J91"/>
  <c r="J20"/>
  <c r="J18"/>
  <c r="E18"/>
  <c r="F132"/>
  <c r="J17"/>
  <c r="J12"/>
  <c r="J129"/>
  <c r="E7"/>
  <c r="E125"/>
  <c i="3" r="J37"/>
  <c r="J36"/>
  <c i="1" r="AY96"/>
  <c i="3" r="J35"/>
  <c i="1" r="AX96"/>
  <c i="3" r="BI426"/>
  <c r="BH426"/>
  <c r="BG426"/>
  <c r="BF426"/>
  <c r="T426"/>
  <c r="R426"/>
  <c r="P426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3"/>
  <c r="BH363"/>
  <c r="BG363"/>
  <c r="BF363"/>
  <c r="T363"/>
  <c r="R363"/>
  <c r="P363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29"/>
  <c r="BH329"/>
  <c r="BG329"/>
  <c r="BF329"/>
  <c r="T329"/>
  <c r="R329"/>
  <c r="P329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T286"/>
  <c r="R287"/>
  <c r="R286"/>
  <c r="P287"/>
  <c r="P286"/>
  <c r="BI284"/>
  <c r="BH284"/>
  <c r="BG284"/>
  <c r="BF284"/>
  <c r="T284"/>
  <c r="T283"/>
  <c r="R284"/>
  <c r="R283"/>
  <c r="P284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6"/>
  <c r="BH216"/>
  <c r="BG216"/>
  <c r="BF216"/>
  <c r="T216"/>
  <c r="R216"/>
  <c r="P216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0"/>
  <c r="BH200"/>
  <c r="BG200"/>
  <c r="BF200"/>
  <c r="T200"/>
  <c r="R200"/>
  <c r="P200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69"/>
  <c r="BH169"/>
  <c r="BG169"/>
  <c r="BF169"/>
  <c r="T169"/>
  <c r="R169"/>
  <c r="P169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48"/>
  <c r="BH148"/>
  <c r="BG148"/>
  <c r="BF148"/>
  <c r="T148"/>
  <c r="R148"/>
  <c r="P148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J134"/>
  <c r="F133"/>
  <c r="F131"/>
  <c r="E129"/>
  <c r="J92"/>
  <c r="F91"/>
  <c r="F89"/>
  <c r="E87"/>
  <c r="J21"/>
  <c r="E21"/>
  <c r="J133"/>
  <c r="J20"/>
  <c r="J18"/>
  <c r="E18"/>
  <c r="F134"/>
  <c r="J17"/>
  <c r="J12"/>
  <c r="J89"/>
  <c r="E7"/>
  <c r="E127"/>
  <c i="2" r="J37"/>
  <c r="J36"/>
  <c i="1" r="AY95"/>
  <c i="2" r="J35"/>
  <c i="1" r="AX95"/>
  <c i="2" r="BI306"/>
  <c r="BH306"/>
  <c r="BG306"/>
  <c r="BF306"/>
  <c r="T306"/>
  <c r="R306"/>
  <c r="P306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0"/>
  <c r="BH140"/>
  <c r="BG140"/>
  <c r="BF140"/>
  <c r="T140"/>
  <c r="R140"/>
  <c r="P140"/>
  <c r="BI137"/>
  <c r="BH137"/>
  <c r="BG137"/>
  <c r="BF137"/>
  <c r="T137"/>
  <c r="T136"/>
  <c r="T135"/>
  <c r="R137"/>
  <c r="R136"/>
  <c r="R135"/>
  <c r="P137"/>
  <c r="P136"/>
  <c r="P135"/>
  <c r="BI133"/>
  <c r="BH133"/>
  <c r="BG133"/>
  <c r="BF133"/>
  <c r="T133"/>
  <c r="T132"/>
  <c r="R133"/>
  <c r="R132"/>
  <c r="P133"/>
  <c r="P132"/>
  <c r="J128"/>
  <c r="F127"/>
  <c r="F125"/>
  <c r="E123"/>
  <c r="J92"/>
  <c r="F91"/>
  <c r="F89"/>
  <c r="E87"/>
  <c r="J21"/>
  <c r="E21"/>
  <c r="J127"/>
  <c r="J20"/>
  <c r="J18"/>
  <c r="E18"/>
  <c r="F128"/>
  <c r="J17"/>
  <c r="J12"/>
  <c r="J89"/>
  <c r="E7"/>
  <c r="E121"/>
  <c i="1" r="L90"/>
  <c r="AM90"/>
  <c r="AM89"/>
  <c r="L89"/>
  <c r="AM87"/>
  <c r="L87"/>
  <c r="L85"/>
  <c r="L84"/>
  <c i="8" r="BK130"/>
  <c r="BK128"/>
  <c r="BK123"/>
  <c i="7" r="J235"/>
  <c r="J234"/>
  <c r="BK233"/>
  <c r="J232"/>
  <c r="BK229"/>
  <c r="BK227"/>
  <c r="BK225"/>
  <c r="BK222"/>
  <c r="J221"/>
  <c r="J220"/>
  <c r="BK219"/>
  <c r="J218"/>
  <c r="J216"/>
  <c r="J215"/>
  <c r="BK214"/>
  <c r="J213"/>
  <c r="J212"/>
  <c r="J210"/>
  <c r="J209"/>
  <c r="J208"/>
  <c r="BK207"/>
  <c r="BK206"/>
  <c r="BK205"/>
  <c r="J202"/>
  <c r="J199"/>
  <c r="J196"/>
  <c r="J192"/>
  <c r="BK189"/>
  <c r="J186"/>
  <c r="BK183"/>
  <c r="J182"/>
  <c r="BK179"/>
  <c r="BK173"/>
  <c r="BK172"/>
  <c r="BK169"/>
  <c r="BK168"/>
  <c r="J167"/>
  <c r="J166"/>
  <c r="J164"/>
  <c r="BK162"/>
  <c r="BK161"/>
  <c r="J160"/>
  <c r="BK158"/>
  <c r="BK157"/>
  <c r="J156"/>
  <c r="BK152"/>
  <c r="BK149"/>
  <c r="BK147"/>
  <c r="J145"/>
  <c r="J143"/>
  <c r="BK142"/>
  <c r="J141"/>
  <c r="J140"/>
  <c r="J138"/>
  <c r="BK137"/>
  <c r="J136"/>
  <c r="BK135"/>
  <c r="J134"/>
  <c r="BK132"/>
  <c r="BK131"/>
  <c r="J128"/>
  <c i="6" r="BK294"/>
  <c r="J294"/>
  <c r="J293"/>
  <c r="J291"/>
  <c r="J290"/>
  <c r="BK288"/>
  <c r="J286"/>
  <c r="BK282"/>
  <c r="J277"/>
  <c r="J268"/>
  <c r="BK266"/>
  <c r="BK263"/>
  <c r="J259"/>
  <c r="BK257"/>
  <c r="J252"/>
  <c r="BK250"/>
  <c r="BK247"/>
  <c r="J244"/>
  <c r="BK239"/>
  <c r="J234"/>
  <c r="BK229"/>
  <c r="BK208"/>
  <c r="BK206"/>
  <c r="J204"/>
  <c r="J202"/>
  <c r="BK200"/>
  <c r="J198"/>
  <c r="BK197"/>
  <c r="BK196"/>
  <c r="BK190"/>
  <c r="J186"/>
  <c r="BK185"/>
  <c r="BK183"/>
  <c r="J181"/>
  <c r="J173"/>
  <c r="J171"/>
  <c r="J163"/>
  <c r="BK160"/>
  <c r="J155"/>
  <c r="BK153"/>
  <c r="J151"/>
  <c r="BK140"/>
  <c r="J139"/>
  <c r="BK131"/>
  <c i="5" r="J233"/>
  <c r="BK231"/>
  <c r="J228"/>
  <c r="BK225"/>
  <c r="BK224"/>
  <c r="BK221"/>
  <c r="BK220"/>
  <c r="BK216"/>
  <c r="J212"/>
  <c r="BK209"/>
  <c r="J204"/>
  <c r="J202"/>
  <c r="BK201"/>
  <c r="J201"/>
  <c r="J199"/>
  <c r="BK195"/>
  <c r="J190"/>
  <c r="J189"/>
  <c r="J187"/>
  <c r="BK186"/>
  <c r="J185"/>
  <c r="BK183"/>
  <c r="J181"/>
  <c r="J180"/>
  <c r="BK170"/>
  <c r="J168"/>
  <c r="J167"/>
  <c r="J166"/>
  <c r="J164"/>
  <c r="BK163"/>
  <c r="BK160"/>
  <c r="BK158"/>
  <c r="BK156"/>
  <c r="BK152"/>
  <c r="J150"/>
  <c r="BK148"/>
  <c r="J148"/>
  <c r="BK143"/>
  <c r="J136"/>
  <c i="4" r="J286"/>
  <c r="BK283"/>
  <c r="BK270"/>
  <c r="BK269"/>
  <c r="J262"/>
  <c r="J260"/>
  <c r="J247"/>
  <c r="J241"/>
  <c r="BK235"/>
  <c r="BK234"/>
  <c r="BK228"/>
  <c r="BK219"/>
  <c r="J207"/>
  <c r="BK197"/>
  <c r="J192"/>
  <c r="J189"/>
  <c r="J187"/>
  <c r="BK186"/>
  <c r="J184"/>
  <c r="J180"/>
  <c r="BK175"/>
  <c r="J174"/>
  <c r="J173"/>
  <c r="J168"/>
  <c r="BK167"/>
  <c r="BK163"/>
  <c r="J161"/>
  <c r="J155"/>
  <c r="J150"/>
  <c r="BK146"/>
  <c r="J145"/>
  <c r="BK137"/>
  <c i="3" r="BK425"/>
  <c r="BK421"/>
  <c r="J417"/>
  <c r="J415"/>
  <c r="J413"/>
  <c r="BK410"/>
  <c r="BK406"/>
  <c r="J403"/>
  <c r="BK400"/>
  <c r="BK399"/>
  <c r="J397"/>
  <c r="BK394"/>
  <c r="J391"/>
  <c r="J390"/>
  <c r="BK384"/>
  <c r="BK381"/>
  <c r="J380"/>
  <c r="BK376"/>
  <c r="J375"/>
  <c r="BK374"/>
  <c r="BK373"/>
  <c r="J368"/>
  <c r="J366"/>
  <c r="BK356"/>
  <c r="BK348"/>
  <c r="J347"/>
  <c r="J341"/>
  <c r="J329"/>
  <c r="J315"/>
  <c r="J314"/>
  <c r="BK308"/>
  <c r="BK302"/>
  <c r="J301"/>
  <c r="J297"/>
  <c r="BK296"/>
  <c r="BK287"/>
  <c r="BK281"/>
  <c r="BK276"/>
  <c r="BK273"/>
  <c r="BK272"/>
  <c r="BK270"/>
  <c r="BK269"/>
  <c r="BK253"/>
  <c r="J249"/>
  <c r="BK244"/>
  <c r="J241"/>
  <c r="BK232"/>
  <c r="J231"/>
  <c r="J229"/>
  <c r="BK227"/>
  <c r="BK226"/>
  <c r="BK224"/>
  <c r="BK223"/>
  <c r="BK222"/>
  <c r="J221"/>
  <c r="BK216"/>
  <c r="J211"/>
  <c r="BK207"/>
  <c r="BK195"/>
  <c r="BK193"/>
  <c r="BK187"/>
  <c r="BK182"/>
  <c r="J175"/>
  <c r="J148"/>
  <c r="BK147"/>
  <c r="BK139"/>
  <c i="2" r="BK306"/>
  <c r="J306"/>
  <c r="BK305"/>
  <c r="BK302"/>
  <c r="J296"/>
  <c r="J294"/>
  <c r="J290"/>
  <c r="BK288"/>
  <c r="BK285"/>
  <c r="J277"/>
  <c r="BK275"/>
  <c r="BK273"/>
  <c r="BK272"/>
  <c r="J271"/>
  <c r="J268"/>
  <c r="J266"/>
  <c r="BK264"/>
  <c r="BK255"/>
  <c r="BK250"/>
  <c r="J235"/>
  <c r="BK233"/>
  <c r="BK224"/>
  <c r="BK215"/>
  <c r="J213"/>
  <c r="BK202"/>
  <c r="J197"/>
  <c r="J193"/>
  <c r="J191"/>
  <c r="J186"/>
  <c r="J179"/>
  <c r="J177"/>
  <c r="J166"/>
  <c r="BK164"/>
  <c r="BK162"/>
  <c r="J161"/>
  <c r="BK157"/>
  <c r="BK156"/>
  <c r="BK149"/>
  <c r="J148"/>
  <c r="BK140"/>
  <c r="BK137"/>
  <c i="1" r="AS94"/>
  <c i="8" r="J130"/>
  <c r="J123"/>
  <c i="7" r="BK209"/>
  <c r="J206"/>
  <c r="J205"/>
  <c r="BK204"/>
  <c r="J203"/>
  <c r="BK202"/>
  <c r="J201"/>
  <c r="J198"/>
  <c r="BK197"/>
  <c r="BK196"/>
  <c r="BK195"/>
  <c r="BK192"/>
  <c r="BK190"/>
  <c r="BK188"/>
  <c r="BK184"/>
  <c r="J183"/>
  <c r="BK180"/>
  <c r="BK178"/>
  <c r="BK176"/>
  <c r="BK175"/>
  <c r="J173"/>
  <c r="J169"/>
  <c r="BK167"/>
  <c r="BK165"/>
  <c r="BK163"/>
  <c r="BK133"/>
  <c r="J132"/>
  <c r="J129"/>
  <c r="J127"/>
  <c i="6" r="BK291"/>
  <c r="BK284"/>
  <c r="J282"/>
  <c r="BK279"/>
  <c r="BK272"/>
  <c r="J267"/>
  <c r="BK259"/>
  <c r="J257"/>
  <c r="J256"/>
  <c r="J255"/>
  <c r="J254"/>
  <c r="J253"/>
  <c r="J251"/>
  <c r="BK234"/>
  <c r="J215"/>
  <c r="J214"/>
  <c r="J208"/>
  <c r="J206"/>
  <c r="J200"/>
  <c r="J197"/>
  <c r="BK194"/>
  <c r="J193"/>
  <c r="J192"/>
  <c r="BK186"/>
  <c r="BK178"/>
  <c r="BK163"/>
  <c r="J158"/>
  <c r="J156"/>
  <c r="BK155"/>
  <c r="J140"/>
  <c r="BK139"/>
  <c r="J133"/>
  <c r="BK132"/>
  <c r="J131"/>
  <c i="5" r="BK237"/>
  <c r="J237"/>
  <c r="BK235"/>
  <c r="BK233"/>
  <c r="BK232"/>
  <c r="BK228"/>
  <c r="J224"/>
  <c r="BK223"/>
  <c r="J221"/>
  <c r="J213"/>
  <c r="BK210"/>
  <c r="BK206"/>
  <c r="BK203"/>
  <c r="J154"/>
  <c r="BK144"/>
  <c i="4" r="J292"/>
  <c r="J290"/>
  <c r="BK275"/>
  <c r="J273"/>
  <c r="BK272"/>
  <c r="J269"/>
  <c r="J267"/>
  <c r="BK266"/>
  <c r="J263"/>
  <c r="BK261"/>
  <c r="J258"/>
  <c r="J256"/>
  <c r="J251"/>
  <c r="BK249"/>
  <c r="BK247"/>
  <c r="J239"/>
  <c r="J232"/>
  <c r="J226"/>
  <c r="J219"/>
  <c r="J218"/>
  <c r="BK215"/>
  <c r="J203"/>
  <c r="BK199"/>
  <c r="J194"/>
  <c r="BK192"/>
  <c r="BK188"/>
  <c r="BK187"/>
  <c r="J182"/>
  <c r="J181"/>
  <c r="BK180"/>
  <c r="J176"/>
  <c r="J175"/>
  <c r="BK174"/>
  <c r="J171"/>
  <c r="J170"/>
  <c r="BK168"/>
  <c r="BK157"/>
  <c r="BK156"/>
  <c r="BK145"/>
  <c r="J143"/>
  <c r="J140"/>
  <c i="3" r="BK426"/>
  <c r="J426"/>
  <c r="J425"/>
  <c r="J423"/>
  <c r="J421"/>
  <c r="BK420"/>
  <c r="J419"/>
  <c r="BK417"/>
  <c r="BK415"/>
  <c r="J411"/>
  <c r="J410"/>
  <c r="J401"/>
  <c r="BK397"/>
  <c r="J394"/>
  <c r="BK392"/>
  <c r="J388"/>
  <c r="BK382"/>
  <c r="BK375"/>
  <c r="J371"/>
  <c r="BK370"/>
  <c r="J364"/>
  <c r="BK363"/>
  <c r="J356"/>
  <c r="J355"/>
  <c r="J354"/>
  <c r="J351"/>
  <c r="J348"/>
  <c r="J335"/>
  <c r="BK320"/>
  <c r="J318"/>
  <c r="BK315"/>
  <c r="J306"/>
  <c r="J302"/>
  <c r="BK299"/>
  <c r="J298"/>
  <c r="BK294"/>
  <c r="J287"/>
  <c r="BK284"/>
  <c r="J279"/>
  <c r="J278"/>
  <c r="J273"/>
  <c r="J269"/>
  <c r="BK268"/>
  <c r="J267"/>
  <c r="J259"/>
  <c r="BK255"/>
  <c r="BK248"/>
  <c r="J247"/>
  <c r="BK243"/>
  <c r="BK241"/>
  <c r="J237"/>
  <c r="J236"/>
  <c r="BK235"/>
  <c r="J230"/>
  <c r="BK229"/>
  <c r="J227"/>
  <c r="J226"/>
  <c r="J224"/>
  <c r="BK221"/>
  <c r="J215"/>
  <c r="J193"/>
  <c r="BK192"/>
  <c r="J187"/>
  <c r="BK169"/>
  <c r="BK161"/>
  <c r="BK158"/>
  <c r="BK156"/>
  <c r="J147"/>
  <c r="BK142"/>
  <c r="J139"/>
  <c i="2" r="J302"/>
  <c r="BK300"/>
  <c r="J286"/>
  <c r="J283"/>
  <c r="J281"/>
  <c r="BK277"/>
  <c r="BK276"/>
  <c r="BK269"/>
  <c r="BK266"/>
  <c r="J264"/>
  <c r="BK263"/>
  <c r="BK261"/>
  <c r="BK257"/>
  <c r="BK252"/>
  <c r="J250"/>
  <c r="J246"/>
  <c r="BK244"/>
  <c r="BK237"/>
  <c r="BK235"/>
  <c r="J233"/>
  <c r="J229"/>
  <c r="J224"/>
  <c r="BK216"/>
  <c r="J215"/>
  <c r="BK213"/>
  <c r="BK209"/>
  <c r="J208"/>
  <c r="BK206"/>
  <c r="BK197"/>
  <c r="BK191"/>
  <c r="J184"/>
  <c r="BK179"/>
  <c r="J176"/>
  <c r="BK175"/>
  <c r="J169"/>
  <c r="J168"/>
  <c r="BK167"/>
  <c r="J162"/>
  <c r="BK161"/>
  <c r="BK160"/>
  <c r="J156"/>
  <c r="BK146"/>
  <c r="J137"/>
  <c r="J133"/>
  <c i="8" r="J128"/>
  <c r="BK126"/>
  <c i="7" r="BK235"/>
  <c r="BK234"/>
  <c r="J233"/>
  <c r="BK232"/>
  <c r="BK230"/>
  <c r="BK228"/>
  <c r="J227"/>
  <c r="J226"/>
  <c r="BK223"/>
  <c r="BK221"/>
  <c r="BK220"/>
  <c r="BK218"/>
  <c r="BK217"/>
  <c r="BK216"/>
  <c r="BK215"/>
  <c r="J214"/>
  <c r="BK212"/>
  <c r="BK211"/>
  <c r="BK210"/>
  <c r="J207"/>
  <c r="BK203"/>
  <c r="BK201"/>
  <c r="BK200"/>
  <c r="BK199"/>
  <c r="BK198"/>
  <c r="J195"/>
  <c r="BK194"/>
  <c r="J193"/>
  <c r="J190"/>
  <c r="J187"/>
  <c r="J184"/>
  <c r="BK182"/>
  <c r="J181"/>
  <c r="J180"/>
  <c r="J178"/>
  <c r="BK174"/>
  <c r="J172"/>
  <c r="J171"/>
  <c r="J168"/>
  <c r="BK166"/>
  <c r="J165"/>
  <c r="J163"/>
  <c r="J162"/>
  <c r="BK160"/>
  <c r="J159"/>
  <c r="BK156"/>
  <c r="J155"/>
  <c r="J154"/>
  <c r="BK153"/>
  <c r="J152"/>
  <c r="J151"/>
  <c r="BK150"/>
  <c r="BK148"/>
  <c r="J147"/>
  <c r="J146"/>
  <c r="J144"/>
  <c r="BK143"/>
  <c r="J139"/>
  <c r="BK138"/>
  <c r="BK136"/>
  <c r="J130"/>
  <c r="BK128"/>
  <c r="BK127"/>
  <c r="BK125"/>
  <c i="6" r="BK293"/>
  <c r="BK290"/>
  <c r="J288"/>
  <c r="BK286"/>
  <c r="J279"/>
  <c r="J276"/>
  <c r="BK274"/>
  <c r="J272"/>
  <c r="BK270"/>
  <c r="BK264"/>
  <c r="J263"/>
  <c r="J260"/>
  <c r="BK256"/>
  <c r="BK253"/>
  <c r="BK252"/>
  <c r="J250"/>
  <c r="J247"/>
  <c r="J229"/>
  <c r="J222"/>
  <c r="BK214"/>
  <c r="BK198"/>
  <c r="J196"/>
  <c r="J194"/>
  <c r="BK192"/>
  <c r="BK187"/>
  <c r="J183"/>
  <c r="BK181"/>
  <c r="J178"/>
  <c r="BK173"/>
  <c r="BK171"/>
  <c r="BK169"/>
  <c r="J160"/>
  <c r="BK156"/>
  <c r="J153"/>
  <c r="BK147"/>
  <c r="BK133"/>
  <c i="5" r="J231"/>
  <c r="BK230"/>
  <c r="J225"/>
  <c r="J218"/>
  <c r="BK214"/>
  <c r="BK213"/>
  <c r="J210"/>
  <c r="J209"/>
  <c r="J207"/>
  <c r="BK204"/>
  <c r="BK202"/>
  <c r="BK199"/>
  <c r="J198"/>
  <c r="J196"/>
  <c r="J195"/>
  <c r="BK193"/>
  <c r="J192"/>
  <c r="BK191"/>
  <c r="BK189"/>
  <c r="J186"/>
  <c r="BK185"/>
  <c r="J184"/>
  <c r="BK181"/>
  <c r="J178"/>
  <c r="J177"/>
  <c r="BK175"/>
  <c r="J174"/>
  <c r="J172"/>
  <c r="J170"/>
  <c r="BK166"/>
  <c r="J160"/>
  <c r="J159"/>
  <c r="J156"/>
  <c r="BK145"/>
  <c r="J141"/>
  <c i="4" r="J288"/>
  <c r="J283"/>
  <c r="J282"/>
  <c r="BK273"/>
  <c r="J272"/>
  <c r="J270"/>
  <c r="J266"/>
  <c r="BK264"/>
  <c r="BK263"/>
  <c r="J261"/>
  <c r="BK260"/>
  <c r="BK256"/>
  <c r="BK254"/>
  <c r="J249"/>
  <c r="J245"/>
  <c r="J235"/>
  <c r="BK232"/>
  <c r="BK230"/>
  <c r="BK226"/>
  <c r="J224"/>
  <c r="BK222"/>
  <c r="J217"/>
  <c r="J197"/>
  <c r="BK189"/>
  <c r="J188"/>
  <c r="BK182"/>
  <c r="BK181"/>
  <c r="BK177"/>
  <c r="BK176"/>
  <c r="BK173"/>
  <c r="BK171"/>
  <c r="J167"/>
  <c r="BK165"/>
  <c r="J163"/>
  <c r="J156"/>
  <c r="BK155"/>
  <c r="J153"/>
  <c r="BK150"/>
  <c r="BK148"/>
  <c r="J146"/>
  <c r="BK143"/>
  <c r="BK140"/>
  <c r="J137"/>
  <c i="3" r="BK419"/>
  <c r="BK411"/>
  <c r="J406"/>
  <c r="BK401"/>
  <c r="J400"/>
  <c r="J399"/>
  <c r="BK398"/>
  <c r="BK396"/>
  <c r="BK395"/>
  <c r="BK388"/>
  <c r="J384"/>
  <c r="BK380"/>
  <c r="BK379"/>
  <c r="J370"/>
  <c r="BK368"/>
  <c r="J363"/>
  <c r="BK355"/>
  <c r="BK351"/>
  <c r="BK347"/>
  <c r="BK344"/>
  <c r="BK341"/>
  <c r="BK338"/>
  <c r="J323"/>
  <c r="BK318"/>
  <c r="J317"/>
  <c r="BK306"/>
  <c r="J299"/>
  <c r="BK297"/>
  <c r="BK293"/>
  <c r="BK291"/>
  <c r="J289"/>
  <c r="J274"/>
  <c r="J270"/>
  <c r="J268"/>
  <c r="J265"/>
  <c r="BK249"/>
  <c r="BK247"/>
  <c r="J245"/>
  <c r="J244"/>
  <c r="BK237"/>
  <c r="BK233"/>
  <c r="J232"/>
  <c r="J222"/>
  <c r="J216"/>
  <c r="BK215"/>
  <c r="J207"/>
  <c r="J200"/>
  <c r="J174"/>
  <c r="J173"/>
  <c r="J161"/>
  <c r="BK148"/>
  <c i="2" r="J305"/>
  <c r="J300"/>
  <c r="BK296"/>
  <c r="BK294"/>
  <c r="BK290"/>
  <c r="J288"/>
  <c r="BK286"/>
  <c r="J285"/>
  <c r="BK284"/>
  <c r="J280"/>
  <c r="J278"/>
  <c r="J276"/>
  <c r="J275"/>
  <c r="J273"/>
  <c r="J270"/>
  <c r="J261"/>
  <c r="J259"/>
  <c r="BK253"/>
  <c r="J252"/>
  <c r="BK246"/>
  <c r="J244"/>
  <c r="J242"/>
  <c r="J239"/>
  <c r="BK217"/>
  <c r="J209"/>
  <c r="BK208"/>
  <c r="J202"/>
  <c r="BK184"/>
  <c r="BK177"/>
  <c r="BK176"/>
  <c r="J172"/>
  <c r="BK169"/>
  <c r="BK168"/>
  <c r="J167"/>
  <c r="J164"/>
  <c r="BK154"/>
  <c r="J153"/>
  <c r="BK151"/>
  <c r="J149"/>
  <c r="BK148"/>
  <c r="J146"/>
  <c r="J140"/>
  <c r="BK133"/>
  <c i="8" r="J126"/>
  <c i="7" r="J230"/>
  <c r="J229"/>
  <c r="J228"/>
  <c r="BK226"/>
  <c r="J225"/>
  <c r="J223"/>
  <c r="J222"/>
  <c r="J219"/>
  <c r="J217"/>
  <c r="BK213"/>
  <c r="J211"/>
  <c r="BK208"/>
  <c r="J204"/>
  <c r="J200"/>
  <c r="J197"/>
  <c r="J194"/>
  <c r="BK193"/>
  <c r="J189"/>
  <c r="J188"/>
  <c r="BK187"/>
  <c r="BK186"/>
  <c r="BK181"/>
  <c r="J179"/>
  <c r="J176"/>
  <c r="J175"/>
  <c r="J174"/>
  <c r="BK171"/>
  <c r="BK164"/>
  <c r="J161"/>
  <c r="BK159"/>
  <c r="J158"/>
  <c r="J157"/>
  <c r="BK155"/>
  <c r="BK154"/>
  <c r="J153"/>
  <c r="BK151"/>
  <c r="J150"/>
  <c r="J149"/>
  <c r="J148"/>
  <c r="BK146"/>
  <c r="BK145"/>
  <c r="BK144"/>
  <c r="J142"/>
  <c r="BK141"/>
  <c r="BK140"/>
  <c r="BK139"/>
  <c r="J137"/>
  <c r="J135"/>
  <c r="BK134"/>
  <c r="J133"/>
  <c r="J131"/>
  <c r="BK130"/>
  <c r="BK129"/>
  <c r="J125"/>
  <c i="6" r="J284"/>
  <c r="BK277"/>
  <c r="BK276"/>
  <c r="J274"/>
  <c r="J270"/>
  <c r="BK268"/>
  <c r="BK267"/>
  <c r="J266"/>
  <c r="J264"/>
  <c r="BK260"/>
  <c r="BK255"/>
  <c r="BK254"/>
  <c r="BK251"/>
  <c r="BK244"/>
  <c r="J239"/>
  <c r="BK222"/>
  <c r="BK215"/>
  <c r="BK204"/>
  <c r="BK202"/>
  <c r="BK193"/>
  <c r="J190"/>
  <c r="J187"/>
  <c r="J185"/>
  <c r="J169"/>
  <c r="BK158"/>
  <c r="BK151"/>
  <c r="J147"/>
  <c r="J132"/>
  <c i="5" r="J235"/>
  <c r="J232"/>
  <c r="J230"/>
  <c r="J223"/>
  <c r="J220"/>
  <c r="BK218"/>
  <c r="J216"/>
  <c r="J214"/>
  <c r="BK212"/>
  <c r="BK207"/>
  <c r="J206"/>
  <c r="J203"/>
  <c r="BK198"/>
  <c r="BK196"/>
  <c r="J193"/>
  <c r="BK192"/>
  <c r="J191"/>
  <c r="BK190"/>
  <c r="BK187"/>
  <c r="BK184"/>
  <c r="J183"/>
  <c r="BK180"/>
  <c r="BK178"/>
  <c r="BK177"/>
  <c r="J175"/>
  <c r="BK174"/>
  <c r="BK172"/>
  <c r="BK168"/>
  <c r="BK167"/>
  <c r="BK164"/>
  <c r="J163"/>
  <c r="BK161"/>
  <c r="J161"/>
  <c r="BK159"/>
  <c r="J158"/>
  <c r="BK154"/>
  <c r="J152"/>
  <c r="BK150"/>
  <c r="J145"/>
  <c r="J144"/>
  <c r="J143"/>
  <c r="BK141"/>
  <c r="BK136"/>
  <c i="4" r="BK292"/>
  <c r="BK290"/>
  <c r="BK288"/>
  <c r="BK286"/>
  <c r="BK282"/>
  <c r="J275"/>
  <c r="BK267"/>
  <c r="J264"/>
  <c r="BK262"/>
  <c r="BK258"/>
  <c r="J254"/>
  <c r="BK251"/>
  <c r="BK245"/>
  <c r="BK241"/>
  <c r="BK239"/>
  <c r="J234"/>
  <c r="J230"/>
  <c r="J228"/>
  <c r="BK224"/>
  <c r="J222"/>
  <c r="BK218"/>
  <c r="BK217"/>
  <c r="J215"/>
  <c r="BK207"/>
  <c r="BK203"/>
  <c r="J199"/>
  <c r="BK194"/>
  <c r="J186"/>
  <c r="BK184"/>
  <c r="J177"/>
  <c r="BK170"/>
  <c r="J165"/>
  <c r="BK161"/>
  <c r="J157"/>
  <c r="BK153"/>
  <c r="J148"/>
  <c i="3" r="BK423"/>
  <c r="J420"/>
  <c r="BK413"/>
  <c r="BK403"/>
  <c r="J398"/>
  <c r="J396"/>
  <c r="J395"/>
  <c r="J392"/>
  <c r="BK391"/>
  <c r="BK390"/>
  <c r="J382"/>
  <c r="J381"/>
  <c r="J379"/>
  <c r="J376"/>
  <c r="J374"/>
  <c r="J373"/>
  <c r="BK371"/>
  <c r="BK366"/>
  <c r="BK364"/>
  <c r="BK354"/>
  <c r="J344"/>
  <c r="J338"/>
  <c r="BK335"/>
  <c r="BK329"/>
  <c r="BK323"/>
  <c r="J320"/>
  <c r="BK317"/>
  <c r="BK314"/>
  <c r="J308"/>
  <c r="BK305"/>
  <c r="J305"/>
  <c r="BK301"/>
  <c r="BK298"/>
  <c r="J296"/>
  <c r="J294"/>
  <c r="J293"/>
  <c r="J291"/>
  <c r="BK289"/>
  <c r="J284"/>
  <c r="J281"/>
  <c r="BK279"/>
  <c r="BK278"/>
  <c r="J276"/>
  <c r="BK274"/>
  <c r="J272"/>
  <c r="BK267"/>
  <c r="BK265"/>
  <c r="BK259"/>
  <c r="J255"/>
  <c r="J253"/>
  <c r="J248"/>
  <c r="BK245"/>
  <c r="J243"/>
  <c r="BK236"/>
  <c r="J235"/>
  <c r="J233"/>
  <c r="BK231"/>
  <c r="BK230"/>
  <c r="J223"/>
  <c r="BK211"/>
  <c r="BK200"/>
  <c r="J195"/>
  <c r="J192"/>
  <c r="J182"/>
  <c r="BK175"/>
  <c r="BK174"/>
  <c r="BK173"/>
  <c r="J169"/>
  <c r="J158"/>
  <c r="J156"/>
  <c r="J142"/>
  <c i="2" r="J284"/>
  <c r="BK283"/>
  <c r="BK281"/>
  <c r="BK280"/>
  <c r="BK278"/>
  <c r="J272"/>
  <c r="BK271"/>
  <c r="BK270"/>
  <c r="J269"/>
  <c r="BK268"/>
  <c r="J263"/>
  <c r="BK259"/>
  <c r="J257"/>
  <c r="J255"/>
  <c r="J253"/>
  <c r="BK242"/>
  <c r="BK239"/>
  <c r="J237"/>
  <c r="BK229"/>
  <c r="J217"/>
  <c r="J216"/>
  <c r="J206"/>
  <c r="BK193"/>
  <c r="BK186"/>
  <c r="J175"/>
  <c r="BK172"/>
  <c r="BK166"/>
  <c r="J160"/>
  <c r="J157"/>
  <c r="J154"/>
  <c r="BK153"/>
  <c r="J151"/>
  <c l="1" r="R139"/>
  <c r="R147"/>
  <c r="P159"/>
  <c r="R174"/>
  <c r="P178"/>
  <c r="T236"/>
  <c r="T274"/>
  <c r="T282"/>
  <c r="P289"/>
  <c i="3" r="BK160"/>
  <c r="J160"/>
  <c r="J100"/>
  <c r="BK220"/>
  <c r="J220"/>
  <c r="J101"/>
  <c r="R220"/>
  <c r="P225"/>
  <c r="R271"/>
  <c r="BK288"/>
  <c r="J288"/>
  <c r="J107"/>
  <c r="P300"/>
  <c r="T304"/>
  <c r="BK319"/>
  <c r="J319"/>
  <c r="J111"/>
  <c r="BK365"/>
  <c r="J365"/>
  <c r="J112"/>
  <c r="BK383"/>
  <c r="J383"/>
  <c r="J113"/>
  <c r="BK393"/>
  <c r="J393"/>
  <c r="J114"/>
  <c r="T393"/>
  <c r="P405"/>
  <c r="BK412"/>
  <c r="J412"/>
  <c r="J116"/>
  <c r="BK418"/>
  <c r="J418"/>
  <c r="J117"/>
  <c i="4" r="BK142"/>
  <c r="T142"/>
  <c r="R147"/>
  <c r="R152"/>
  <c r="P160"/>
  <c r="T160"/>
  <c r="P166"/>
  <c r="T166"/>
  <c r="T179"/>
  <c r="T196"/>
  <c r="P271"/>
  <c r="T271"/>
  <c r="T274"/>
  <c r="T285"/>
  <c i="5" r="R140"/>
  <c r="R134"/>
  <c r="BK147"/>
  <c r="J147"/>
  <c r="J101"/>
  <c r="P147"/>
  <c r="BK153"/>
  <c r="J153"/>
  <c r="J102"/>
  <c r="R153"/>
  <c r="BK165"/>
  <c r="J165"/>
  <c r="J103"/>
  <c r="T165"/>
  <c r="BK173"/>
  <c r="J173"/>
  <c r="J105"/>
  <c r="BK182"/>
  <c r="J182"/>
  <c r="J107"/>
  <c r="T182"/>
  <c r="BK194"/>
  <c r="J194"/>
  <c r="J109"/>
  <c r="R194"/>
  <c r="BK215"/>
  <c r="J215"/>
  <c r="J111"/>
  <c r="T215"/>
  <c r="P219"/>
  <c r="T227"/>
  <c i="6" r="R130"/>
  <c r="R189"/>
  <c r="BK207"/>
  <c r="J207"/>
  <c r="J101"/>
  <c r="BK249"/>
  <c r="J249"/>
  <c r="J102"/>
  <c r="BK262"/>
  <c r="J262"/>
  <c r="J103"/>
  <c r="BK271"/>
  <c r="J271"/>
  <c r="J105"/>
  <c r="R281"/>
  <c r="T287"/>
  <c i="7" r="BK124"/>
  <c r="J124"/>
  <c r="J97"/>
  <c r="P124"/>
  <c r="BK170"/>
  <c r="J170"/>
  <c r="J98"/>
  <c r="BK177"/>
  <c r="J177"/>
  <c r="J99"/>
  <c r="T177"/>
  <c r="P185"/>
  <c r="T185"/>
  <c r="R191"/>
  <c r="R224"/>
  <c r="R231"/>
  <c i="8" r="BK125"/>
  <c r="J125"/>
  <c r="J99"/>
  <c i="2" r="T139"/>
  <c r="T159"/>
  <c r="T174"/>
  <c r="T178"/>
  <c r="R236"/>
  <c r="P274"/>
  <c r="P282"/>
  <c r="T289"/>
  <c i="3" r="R141"/>
  <c r="P160"/>
  <c r="P220"/>
  <c r="R225"/>
  <c r="P271"/>
  <c r="P288"/>
  <c r="P285"/>
  <c r="BK300"/>
  <c r="J300"/>
  <c r="J108"/>
  <c r="R300"/>
  <c r="R304"/>
  <c r="P307"/>
  <c r="T319"/>
  <c r="T365"/>
  <c r="R383"/>
  <c r="R393"/>
  <c r="BK405"/>
  <c r="J405"/>
  <c r="J115"/>
  <c r="R405"/>
  <c r="P412"/>
  <c r="T418"/>
  <c i="4" r="P147"/>
  <c r="R169"/>
  <c r="R179"/>
  <c r="R191"/>
  <c r="R196"/>
  <c r="R248"/>
  <c r="BK265"/>
  <c r="J265"/>
  <c r="J111"/>
  <c r="P265"/>
  <c r="BK271"/>
  <c r="J271"/>
  <c r="J112"/>
  <c r="R271"/>
  <c r="P274"/>
  <c r="BK285"/>
  <c r="J285"/>
  <c r="J114"/>
  <c r="P285"/>
  <c i="5" r="P140"/>
  <c r="P134"/>
  <c r="T173"/>
  <c r="R176"/>
  <c r="P182"/>
  <c r="T188"/>
  <c r="T194"/>
  <c r="R205"/>
  <c r="BK219"/>
  <c r="J219"/>
  <c r="J112"/>
  <c r="T219"/>
  <c r="P227"/>
  <c i="6" r="BK130"/>
  <c r="BK189"/>
  <c r="J189"/>
  <c r="J99"/>
  <c r="P199"/>
  <c r="P207"/>
  <c r="P249"/>
  <c r="P262"/>
  <c r="R271"/>
  <c r="BK281"/>
  <c r="J281"/>
  <c r="J107"/>
  <c r="T281"/>
  <c r="T280"/>
  <c r="R287"/>
  <c i="7" r="R124"/>
  <c r="P170"/>
  <c r="T170"/>
  <c r="P177"/>
  <c r="BK185"/>
  <c r="J185"/>
  <c r="J100"/>
  <c r="R185"/>
  <c r="P191"/>
  <c r="BK224"/>
  <c r="J224"/>
  <c r="J102"/>
  <c r="BK231"/>
  <c r="J231"/>
  <c r="J103"/>
  <c i="8" r="R125"/>
  <c r="R121"/>
  <c r="R120"/>
  <c i="2" r="BK139"/>
  <c r="J139"/>
  <c r="J101"/>
  <c r="BK147"/>
  <c r="J147"/>
  <c r="J102"/>
  <c r="BK159"/>
  <c r="J159"/>
  <c r="J103"/>
  <c r="R159"/>
  <c r="BK174"/>
  <c r="J174"/>
  <c r="J106"/>
  <c r="BK178"/>
  <c r="J178"/>
  <c r="J107"/>
  <c r="BK236"/>
  <c r="J236"/>
  <c r="J108"/>
  <c r="BK274"/>
  <c r="J274"/>
  <c r="J109"/>
  <c r="BK282"/>
  <c r="J282"/>
  <c r="J110"/>
  <c r="BK289"/>
  <c r="J289"/>
  <c r="J111"/>
  <c i="3" r="P141"/>
  <c r="P140"/>
  <c r="P137"/>
  <c i="1" r="AU96"/>
  <c i="3" r="T160"/>
  <c r="T220"/>
  <c r="T225"/>
  <c r="T271"/>
  <c r="T288"/>
  <c r="T285"/>
  <c r="BK304"/>
  <c r="J304"/>
  <c r="J109"/>
  <c r="BK307"/>
  <c r="J307"/>
  <c r="J110"/>
  <c r="R307"/>
  <c r="R319"/>
  <c r="R365"/>
  <c r="P383"/>
  <c r="P393"/>
  <c r="R412"/>
  <c r="P418"/>
  <c i="4" r="R142"/>
  <c r="T147"/>
  <c r="P152"/>
  <c r="BK160"/>
  <c r="J160"/>
  <c r="J103"/>
  <c r="R160"/>
  <c r="R166"/>
  <c r="P169"/>
  <c r="BK179"/>
  <c r="J179"/>
  <c r="J106"/>
  <c r="BK191"/>
  <c r="J191"/>
  <c r="J107"/>
  <c r="T191"/>
  <c r="P196"/>
  <c r="P195"/>
  <c r="P248"/>
  <c i="5" r="BK140"/>
  <c r="J140"/>
  <c r="J99"/>
  <c r="T140"/>
  <c r="T134"/>
  <c r="R147"/>
  <c r="T147"/>
  <c r="P153"/>
  <c r="T153"/>
  <c r="P165"/>
  <c r="R165"/>
  <c r="P173"/>
  <c r="BK176"/>
  <c r="J176"/>
  <c r="J106"/>
  <c r="P176"/>
  <c r="BK188"/>
  <c r="J188"/>
  <c r="J108"/>
  <c r="R188"/>
  <c r="P194"/>
  <c r="P205"/>
  <c r="R215"/>
  <c r="R219"/>
  <c r="R227"/>
  <c i="6" r="P130"/>
  <c r="P189"/>
  <c r="BK199"/>
  <c r="J199"/>
  <c r="J100"/>
  <c r="R199"/>
  <c r="T207"/>
  <c r="T249"/>
  <c r="T271"/>
  <c r="P281"/>
  <c r="P287"/>
  <c i="7" r="T191"/>
  <c r="T224"/>
  <c r="T231"/>
  <c i="8" r="T125"/>
  <c r="T121"/>
  <c r="T120"/>
  <c i="2" r="P139"/>
  <c r="P147"/>
  <c r="T147"/>
  <c r="P174"/>
  <c r="R178"/>
  <c r="P236"/>
  <c r="R274"/>
  <c r="R282"/>
  <c r="R289"/>
  <c i="3" r="BK141"/>
  <c r="J141"/>
  <c r="J99"/>
  <c r="T141"/>
  <c r="T140"/>
  <c r="T137"/>
  <c r="R160"/>
  <c r="BK225"/>
  <c r="J225"/>
  <c r="J102"/>
  <c r="BK271"/>
  <c r="J271"/>
  <c r="J103"/>
  <c r="R288"/>
  <c r="R285"/>
  <c r="T300"/>
  <c r="P304"/>
  <c r="T307"/>
  <c r="P319"/>
  <c r="P365"/>
  <c r="T383"/>
  <c r="T405"/>
  <c r="T412"/>
  <c r="R418"/>
  <c i="4" r="P142"/>
  <c r="BK147"/>
  <c r="J147"/>
  <c r="J101"/>
  <c r="BK152"/>
  <c r="J152"/>
  <c r="J102"/>
  <c r="T152"/>
  <c r="BK166"/>
  <c r="J166"/>
  <c r="J104"/>
  <c r="BK169"/>
  <c r="J169"/>
  <c r="J105"/>
  <c r="T169"/>
  <c r="P179"/>
  <c r="P191"/>
  <c r="BK196"/>
  <c r="J196"/>
  <c r="J109"/>
  <c r="BK248"/>
  <c r="J248"/>
  <c r="J110"/>
  <c r="T248"/>
  <c r="R265"/>
  <c r="T265"/>
  <c r="BK274"/>
  <c r="J274"/>
  <c r="J113"/>
  <c r="R274"/>
  <c r="R285"/>
  <c i="5" r="R173"/>
  <c r="T176"/>
  <c r="R182"/>
  <c r="P188"/>
  <c r="BK205"/>
  <c r="J205"/>
  <c r="J110"/>
  <c r="T205"/>
  <c r="P215"/>
  <c r="BK227"/>
  <c r="J227"/>
  <c r="J113"/>
  <c i="6" r="T130"/>
  <c r="T189"/>
  <c r="T199"/>
  <c r="R207"/>
  <c r="R249"/>
  <c r="R262"/>
  <c r="T262"/>
  <c r="P271"/>
  <c r="BK287"/>
  <c r="J287"/>
  <c r="J108"/>
  <c i="7" r="T124"/>
  <c r="T123"/>
  <c r="R170"/>
  <c r="R177"/>
  <c r="BK191"/>
  <c r="J191"/>
  <c r="J101"/>
  <c r="P224"/>
  <c r="P231"/>
  <c i="8" r="P125"/>
  <c r="P121"/>
  <c r="P120"/>
  <c i="1" r="AU101"/>
  <c i="2" r="J91"/>
  <c r="BE149"/>
  <c r="BE161"/>
  <c r="BE162"/>
  <c r="BE168"/>
  <c r="BE179"/>
  <c r="BE184"/>
  <c r="BE186"/>
  <c r="BE197"/>
  <c r="BE208"/>
  <c r="BE213"/>
  <c r="BE217"/>
  <c r="BE233"/>
  <c r="BE250"/>
  <c r="BE253"/>
  <c r="BE255"/>
  <c r="BE264"/>
  <c r="BE273"/>
  <c r="BE276"/>
  <c r="BE283"/>
  <c r="BE284"/>
  <c r="BE285"/>
  <c r="BE290"/>
  <c r="BE294"/>
  <c r="BE296"/>
  <c i="3" r="J91"/>
  <c r="BE139"/>
  <c r="BE148"/>
  <c r="BE187"/>
  <c r="BE193"/>
  <c r="BE215"/>
  <c r="BE221"/>
  <c r="BE224"/>
  <c r="BE226"/>
  <c r="BE249"/>
  <c r="BE268"/>
  <c r="BE270"/>
  <c r="BE273"/>
  <c r="BE276"/>
  <c r="BE297"/>
  <c r="BE317"/>
  <c r="BE338"/>
  <c r="BE344"/>
  <c r="BE351"/>
  <c r="BE356"/>
  <c r="BE370"/>
  <c r="BE382"/>
  <c r="BE399"/>
  <c r="BE400"/>
  <c r="BE413"/>
  <c r="BK138"/>
  <c r="J138"/>
  <c r="J97"/>
  <c i="4" r="J89"/>
  <c r="BE137"/>
  <c r="BE140"/>
  <c r="BE146"/>
  <c r="BE148"/>
  <c r="BE155"/>
  <c r="BE170"/>
  <c r="BE171"/>
  <c r="BE174"/>
  <c r="BE181"/>
  <c r="BE186"/>
  <c r="BE187"/>
  <c r="BE228"/>
  <c r="BE230"/>
  <c r="BE245"/>
  <c r="BE251"/>
  <c r="BE254"/>
  <c r="BE260"/>
  <c r="BE263"/>
  <c r="BE264"/>
  <c r="BE269"/>
  <c r="BE270"/>
  <c r="BE272"/>
  <c r="BK139"/>
  <c r="J139"/>
  <c r="J98"/>
  <c i="5" r="F92"/>
  <c r="BE152"/>
  <c r="BE163"/>
  <c r="BE164"/>
  <c r="BE170"/>
  <c r="BE172"/>
  <c r="BE177"/>
  <c r="BE180"/>
  <c r="BE185"/>
  <c r="BE186"/>
  <c r="BE189"/>
  <c r="BE195"/>
  <c r="BE202"/>
  <c r="BE209"/>
  <c r="BE224"/>
  <c r="BE225"/>
  <c r="BE233"/>
  <c i="6" r="E85"/>
  <c r="J91"/>
  <c r="F125"/>
  <c r="BE140"/>
  <c r="BE155"/>
  <c r="BE160"/>
  <c r="BE173"/>
  <c r="BE178"/>
  <c r="BE194"/>
  <c r="BE197"/>
  <c r="BE198"/>
  <c r="BE229"/>
  <c r="BE250"/>
  <c r="BE279"/>
  <c r="BE282"/>
  <c r="BE284"/>
  <c r="BE288"/>
  <c r="BE290"/>
  <c r="BE291"/>
  <c i="7" r="E85"/>
  <c r="F91"/>
  <c r="BE127"/>
  <c r="BE135"/>
  <c r="BE139"/>
  <c r="BE143"/>
  <c r="BE147"/>
  <c r="BE148"/>
  <c r="BE153"/>
  <c r="BE154"/>
  <c r="BE162"/>
  <c r="BE165"/>
  <c r="BE166"/>
  <c r="BE167"/>
  <c r="BE172"/>
  <c r="BE179"/>
  <c r="BE180"/>
  <c r="BE183"/>
  <c r="BE195"/>
  <c r="BE197"/>
  <c r="BE199"/>
  <c r="BE203"/>
  <c r="BE206"/>
  <c r="BE221"/>
  <c r="BE223"/>
  <c r="BE230"/>
  <c r="BE232"/>
  <c r="BE234"/>
  <c i="8" r="J92"/>
  <c r="BE123"/>
  <c i="2" r="F92"/>
  <c r="J125"/>
  <c r="BE137"/>
  <c r="BE146"/>
  <c r="BE156"/>
  <c r="BE191"/>
  <c r="BE193"/>
  <c r="BE202"/>
  <c r="BE209"/>
  <c r="BE215"/>
  <c r="BE224"/>
  <c r="BE235"/>
  <c r="BE237"/>
  <c r="BE239"/>
  <c r="BE259"/>
  <c r="BE261"/>
  <c r="BE263"/>
  <c r="BE266"/>
  <c r="BE268"/>
  <c r="BE271"/>
  <c r="BE281"/>
  <c r="BE300"/>
  <c r="BE302"/>
  <c r="BK171"/>
  <c r="J171"/>
  <c r="J104"/>
  <c i="3" r="E85"/>
  <c r="F92"/>
  <c r="J131"/>
  <c r="BE156"/>
  <c r="BE182"/>
  <c r="BE192"/>
  <c r="BE216"/>
  <c r="BE222"/>
  <c r="BE223"/>
  <c r="BE227"/>
  <c r="BE230"/>
  <c r="BE241"/>
  <c r="BE253"/>
  <c r="BE272"/>
  <c r="BE278"/>
  <c r="BE279"/>
  <c r="BE281"/>
  <c r="BE284"/>
  <c r="BE294"/>
  <c r="BE298"/>
  <c r="BE302"/>
  <c r="BE305"/>
  <c r="BE308"/>
  <c r="BE314"/>
  <c r="BE320"/>
  <c r="BE323"/>
  <c r="BE348"/>
  <c r="BE354"/>
  <c r="BE355"/>
  <c r="BE363"/>
  <c r="BE364"/>
  <c r="BE371"/>
  <c r="BE374"/>
  <c r="BE375"/>
  <c r="BE376"/>
  <c r="BE381"/>
  <c r="BE388"/>
  <c r="BE392"/>
  <c r="BE394"/>
  <c r="BE406"/>
  <c r="BE415"/>
  <c r="BE420"/>
  <c r="BE421"/>
  <c r="BK283"/>
  <c r="J283"/>
  <c r="J104"/>
  <c i="4" r="F92"/>
  <c r="J131"/>
  <c r="BE156"/>
  <c r="BE165"/>
  <c r="BE168"/>
  <c r="BE173"/>
  <c r="BE175"/>
  <c r="BE188"/>
  <c r="BE203"/>
  <c r="BE218"/>
  <c r="BE219"/>
  <c r="BE226"/>
  <c r="BE239"/>
  <c r="BE241"/>
  <c r="BE256"/>
  <c r="BE258"/>
  <c r="BE266"/>
  <c r="BE273"/>
  <c r="BE282"/>
  <c r="BE290"/>
  <c r="BE292"/>
  <c r="BK136"/>
  <c i="5" r="E85"/>
  <c r="BE136"/>
  <c r="BE141"/>
  <c r="BE144"/>
  <c r="BE148"/>
  <c r="BE154"/>
  <c r="BE156"/>
  <c r="BE166"/>
  <c r="BE167"/>
  <c r="BE181"/>
  <c r="BE183"/>
  <c r="BE192"/>
  <c r="BE196"/>
  <c r="BE212"/>
  <c r="BE216"/>
  <c r="BE218"/>
  <c r="BE221"/>
  <c r="BE223"/>
  <c r="BE231"/>
  <c r="BE232"/>
  <c r="BK135"/>
  <c r="J135"/>
  <c r="J98"/>
  <c i="6" r="BE131"/>
  <c r="BE139"/>
  <c r="BE153"/>
  <c r="BE158"/>
  <c r="BE185"/>
  <c r="BE190"/>
  <c r="BE192"/>
  <c r="BE193"/>
  <c r="BE196"/>
  <c r="BE200"/>
  <c r="BE202"/>
  <c r="BE204"/>
  <c r="BE206"/>
  <c r="BE208"/>
  <c r="BE214"/>
  <c r="BE234"/>
  <c r="BE253"/>
  <c r="BE257"/>
  <c r="BE259"/>
  <c i="7" r="F92"/>
  <c r="J117"/>
  <c r="BE128"/>
  <c r="BE130"/>
  <c r="BE131"/>
  <c r="BE132"/>
  <c r="BE133"/>
  <c r="BE137"/>
  <c r="BE140"/>
  <c r="BE152"/>
  <c r="BE155"/>
  <c r="BE157"/>
  <c r="BE168"/>
  <c r="BE184"/>
  <c r="BE187"/>
  <c r="BE189"/>
  <c r="BE190"/>
  <c r="BE192"/>
  <c r="BE196"/>
  <c r="BE202"/>
  <c r="BE204"/>
  <c r="BE205"/>
  <c r="BE208"/>
  <c r="BE209"/>
  <c r="BE212"/>
  <c r="BE214"/>
  <c r="BE216"/>
  <c r="BE219"/>
  <c r="BE220"/>
  <c r="BE222"/>
  <c r="BE226"/>
  <c r="BE229"/>
  <c r="BE233"/>
  <c r="BE235"/>
  <c i="8" r="E85"/>
  <c r="J91"/>
  <c r="BE126"/>
  <c r="BE130"/>
  <c r="BK122"/>
  <c r="J122"/>
  <c r="J98"/>
  <c r="BK129"/>
  <c r="J129"/>
  <c r="J100"/>
  <c i="2" r="E85"/>
  <c r="BE133"/>
  <c r="BE140"/>
  <c r="BE148"/>
  <c r="BE151"/>
  <c r="BE153"/>
  <c r="BE154"/>
  <c r="BE157"/>
  <c r="BE164"/>
  <c r="BE167"/>
  <c r="BE172"/>
  <c r="BE246"/>
  <c r="BE270"/>
  <c r="BE272"/>
  <c r="BE275"/>
  <c r="BE278"/>
  <c r="BE288"/>
  <c r="BK136"/>
  <c r="BK135"/>
  <c r="J135"/>
  <c r="J98"/>
  <c i="3" r="BE147"/>
  <c r="BE174"/>
  <c r="BE175"/>
  <c r="BE195"/>
  <c r="BE200"/>
  <c r="BE207"/>
  <c r="BE231"/>
  <c r="BE232"/>
  <c r="BE243"/>
  <c r="BE244"/>
  <c r="BE269"/>
  <c r="BE287"/>
  <c r="BE291"/>
  <c r="BE296"/>
  <c r="BE301"/>
  <c r="BE315"/>
  <c r="BE329"/>
  <c r="BE347"/>
  <c r="BE368"/>
  <c r="BE373"/>
  <c r="BE380"/>
  <c r="BE384"/>
  <c r="BE390"/>
  <c r="BE391"/>
  <c r="BE398"/>
  <c r="BE401"/>
  <c r="BE410"/>
  <c r="BE411"/>
  <c r="BE417"/>
  <c r="BE423"/>
  <c r="BE425"/>
  <c r="BE426"/>
  <c r="BK286"/>
  <c r="J286"/>
  <c r="J106"/>
  <c i="4" r="E85"/>
  <c r="BE143"/>
  <c r="BE145"/>
  <c r="BE153"/>
  <c r="BE161"/>
  <c r="BE163"/>
  <c r="BE167"/>
  <c r="BE184"/>
  <c r="BE189"/>
  <c r="BE194"/>
  <c r="BE199"/>
  <c r="BE222"/>
  <c r="BE224"/>
  <c r="BE234"/>
  <c r="BE235"/>
  <c r="BE249"/>
  <c r="BE261"/>
  <c r="BE262"/>
  <c r="BE267"/>
  <c i="5" r="J91"/>
  <c r="BE143"/>
  <c r="BE150"/>
  <c r="BE203"/>
  <c r="BE204"/>
  <c r="BE207"/>
  <c r="BE210"/>
  <c r="BE214"/>
  <c r="BE220"/>
  <c r="BE230"/>
  <c r="BE235"/>
  <c r="BE237"/>
  <c r="BK171"/>
  <c r="J171"/>
  <c r="J104"/>
  <c i="6" r="J89"/>
  <c r="BE133"/>
  <c r="BE147"/>
  <c r="BE151"/>
  <c r="BE169"/>
  <c r="BE171"/>
  <c r="BE181"/>
  <c r="BE183"/>
  <c r="BE222"/>
  <c r="BE239"/>
  <c r="BE244"/>
  <c r="BE247"/>
  <c r="BE251"/>
  <c r="BE254"/>
  <c r="BE255"/>
  <c r="BE256"/>
  <c r="BE260"/>
  <c r="BE263"/>
  <c r="BE264"/>
  <c r="BE266"/>
  <c r="BE267"/>
  <c r="BE276"/>
  <c r="BE286"/>
  <c i="7" r="J91"/>
  <c r="BE129"/>
  <c r="BE134"/>
  <c r="BE141"/>
  <c r="BE142"/>
  <c r="BE144"/>
  <c r="BE145"/>
  <c r="BE146"/>
  <c r="BE149"/>
  <c r="BE156"/>
  <c r="BE158"/>
  <c r="BE159"/>
  <c r="BE160"/>
  <c r="BE161"/>
  <c r="BE169"/>
  <c r="BE171"/>
  <c r="BE173"/>
  <c r="BE181"/>
  <c r="BE182"/>
  <c r="BE188"/>
  <c r="BE198"/>
  <c r="BE207"/>
  <c i="8" r="F117"/>
  <c i="2" r="BE160"/>
  <c r="BE166"/>
  <c r="BE169"/>
  <c r="BE175"/>
  <c r="BE176"/>
  <c r="BE177"/>
  <c r="BE206"/>
  <c r="BE216"/>
  <c r="BE229"/>
  <c r="BE242"/>
  <c r="BE244"/>
  <c r="BE252"/>
  <c r="BE257"/>
  <c r="BE269"/>
  <c r="BE277"/>
  <c r="BE280"/>
  <c r="BE286"/>
  <c r="BE305"/>
  <c r="BE306"/>
  <c r="BK132"/>
  <c r="J132"/>
  <c r="J97"/>
  <c i="3" r="BE142"/>
  <c r="BE158"/>
  <c r="BE161"/>
  <c r="BE169"/>
  <c r="BE173"/>
  <c r="BE211"/>
  <c r="BE229"/>
  <c r="BE233"/>
  <c r="BE235"/>
  <c r="BE236"/>
  <c r="BE237"/>
  <c r="BE245"/>
  <c r="BE247"/>
  <c r="BE248"/>
  <c r="BE255"/>
  <c r="BE259"/>
  <c r="BE265"/>
  <c r="BE267"/>
  <c r="BE274"/>
  <c r="BE289"/>
  <c r="BE293"/>
  <c r="BE299"/>
  <c r="BE306"/>
  <c r="BE318"/>
  <c r="BE335"/>
  <c r="BE341"/>
  <c r="BE366"/>
  <c r="BE379"/>
  <c r="BE395"/>
  <c r="BE396"/>
  <c r="BE397"/>
  <c r="BE403"/>
  <c r="BE419"/>
  <c i="4" r="BE150"/>
  <c r="BE157"/>
  <c r="BE176"/>
  <c r="BE177"/>
  <c r="BE180"/>
  <c r="BE182"/>
  <c r="BE192"/>
  <c r="BE197"/>
  <c r="BE207"/>
  <c r="BE215"/>
  <c r="BE217"/>
  <c r="BE232"/>
  <c r="BE247"/>
  <c r="BE275"/>
  <c r="BE283"/>
  <c r="BE286"/>
  <c r="BE288"/>
  <c r="BK291"/>
  <c r="J291"/>
  <c r="J115"/>
  <c i="5" r="J89"/>
  <c r="BE145"/>
  <c r="BE158"/>
  <c r="BE159"/>
  <c r="BE160"/>
  <c r="BE161"/>
  <c r="BE168"/>
  <c r="BE174"/>
  <c r="BE175"/>
  <c r="BE178"/>
  <c r="BE184"/>
  <c r="BE187"/>
  <c r="BE190"/>
  <c r="BE191"/>
  <c r="BE193"/>
  <c r="BE198"/>
  <c r="BE199"/>
  <c r="BE201"/>
  <c r="BE206"/>
  <c r="BE213"/>
  <c r="BE228"/>
  <c i="6" r="BE132"/>
  <c r="BE156"/>
  <c r="BE163"/>
  <c r="BE186"/>
  <c r="BE187"/>
  <c r="BE215"/>
  <c r="BE252"/>
  <c r="BE268"/>
  <c r="BE270"/>
  <c r="BE272"/>
  <c r="BE274"/>
  <c r="BE277"/>
  <c r="BE293"/>
  <c r="BE294"/>
  <c r="BK269"/>
  <c r="J269"/>
  <c r="J104"/>
  <c i="7" r="BE125"/>
  <c r="BE136"/>
  <c r="BE138"/>
  <c r="BE150"/>
  <c r="BE151"/>
  <c r="BE163"/>
  <c r="BE164"/>
  <c r="BE174"/>
  <c r="BE175"/>
  <c r="BE176"/>
  <c r="BE178"/>
  <c r="BE186"/>
  <c r="BE193"/>
  <c r="BE194"/>
  <c r="BE200"/>
  <c r="BE201"/>
  <c r="BE210"/>
  <c r="BE211"/>
  <c r="BE213"/>
  <c r="BE215"/>
  <c r="BE217"/>
  <c r="BE218"/>
  <c r="BE225"/>
  <c r="BE227"/>
  <c r="BE228"/>
  <c i="8" r="J89"/>
  <c r="BE128"/>
  <c i="4" r="F36"/>
  <c i="1" r="BC97"/>
  <c i="6" r="F36"/>
  <c i="1" r="BC99"/>
  <c i="8" r="F36"/>
  <c i="1" r="BC101"/>
  <c i="6" r="F37"/>
  <c i="1" r="BD99"/>
  <c i="3" r="F36"/>
  <c i="1" r="BC96"/>
  <c i="5" r="J34"/>
  <c i="1" r="AW98"/>
  <c i="8" r="J34"/>
  <c i="1" r="AW101"/>
  <c i="2" r="J34"/>
  <c i="1" r="AW95"/>
  <c i="7" r="F34"/>
  <c i="1" r="BA100"/>
  <c i="3" r="F37"/>
  <c i="1" r="BD96"/>
  <c i="5" r="F36"/>
  <c i="1" r="BC98"/>
  <c i="8" r="F37"/>
  <c i="1" r="BD101"/>
  <c i="3" r="J34"/>
  <c i="1" r="AW96"/>
  <c i="3" r="F35"/>
  <c i="1" r="BB96"/>
  <c i="7" r="F37"/>
  <c i="1" r="BD100"/>
  <c i="2" r="F35"/>
  <c i="1" r="BB95"/>
  <c i="4" r="F34"/>
  <c i="1" r="BA97"/>
  <c i="6" r="F34"/>
  <c i="1" r="BA99"/>
  <c i="7" r="F35"/>
  <c i="1" r="BB100"/>
  <c i="4" r="J34"/>
  <c i="1" r="AW97"/>
  <c i="5" r="F37"/>
  <c i="1" r="BD98"/>
  <c i="8" r="F34"/>
  <c i="1" r="BA101"/>
  <c i="3" r="F34"/>
  <c i="1" r="BA96"/>
  <c i="4" r="F35"/>
  <c i="1" r="BB97"/>
  <c i="7" r="F36"/>
  <c i="1" r="BC100"/>
  <c i="5" r="F35"/>
  <c i="1" r="BB98"/>
  <c i="7" r="J34"/>
  <c i="1" r="AW100"/>
  <c i="2" r="F34"/>
  <c i="1" r="BA95"/>
  <c i="4" r="F37"/>
  <c i="1" r="BD97"/>
  <c i="5" r="F34"/>
  <c i="1" r="BA98"/>
  <c i="2" r="F36"/>
  <c i="1" r="BC95"/>
  <c i="6" r="J34"/>
  <c i="1" r="AW99"/>
  <c i="8" r="F35"/>
  <c i="1" r="BB101"/>
  <c i="2" r="F37"/>
  <c i="1" r="BD95"/>
  <c i="6" r="F35"/>
  <c i="1" r="BB99"/>
  <c i="4" l="1" r="P141"/>
  <c r="P135"/>
  <c i="1" r="AU97"/>
  <c i="6" r="P280"/>
  <c r="BK129"/>
  <c r="J129"/>
  <c r="J97"/>
  <c i="3" r="R140"/>
  <c r="R137"/>
  <c i="2" r="T173"/>
  <c i="6" r="R280"/>
  <c i="4" r="T141"/>
  <c i="2" r="P173"/>
  <c i="6" r="P129"/>
  <c r="P128"/>
  <c i="1" r="AU99"/>
  <c i="6" r="R129"/>
  <c r="R128"/>
  <c i="7" r="R123"/>
  <c i="5" r="P146"/>
  <c r="P133"/>
  <c i="1" r="AU98"/>
  <c i="4" r="T195"/>
  <c r="BK141"/>
  <c r="J141"/>
  <c r="J99"/>
  <c i="6" r="T129"/>
  <c r="T128"/>
  <c i="2" r="P138"/>
  <c r="P131"/>
  <c i="1" r="AU95"/>
  <c i="5" r="T146"/>
  <c r="T133"/>
  <c r="R146"/>
  <c r="R133"/>
  <c i="4" r="R141"/>
  <c r="R135"/>
  <c r="R195"/>
  <c i="2" r="T138"/>
  <c r="T131"/>
  <c i="7" r="P123"/>
  <c i="1" r="AU100"/>
  <c i="2" r="R173"/>
  <c r="R138"/>
  <c r="R131"/>
  <c r="J136"/>
  <c r="J99"/>
  <c r="BK138"/>
  <c r="J138"/>
  <c r="J100"/>
  <c r="BK173"/>
  <c r="J173"/>
  <c r="J105"/>
  <c i="3" r="BK140"/>
  <c r="J140"/>
  <c r="J98"/>
  <c i="4" r="J142"/>
  <c r="J100"/>
  <c i="7" r="BK123"/>
  <c r="J123"/>
  <c r="J96"/>
  <c i="4" r="J136"/>
  <c r="J97"/>
  <c r="BK195"/>
  <c r="J195"/>
  <c r="J108"/>
  <c i="6" r="J130"/>
  <c r="J98"/>
  <c i="8" r="BK121"/>
  <c r="J121"/>
  <c r="J97"/>
  <c i="3" r="BK285"/>
  <c r="J285"/>
  <c r="J105"/>
  <c i="5" r="BK134"/>
  <c r="J134"/>
  <c r="J97"/>
  <c r="BK146"/>
  <c r="J146"/>
  <c r="J100"/>
  <c i="6" r="BK280"/>
  <c r="J280"/>
  <c r="J106"/>
  <c i="3" r="F33"/>
  <c i="1" r="AZ96"/>
  <c r="BD94"/>
  <c r="W33"/>
  <c i="6" r="F33"/>
  <c i="1" r="AZ99"/>
  <c i="7" r="F33"/>
  <c i="1" r="AZ100"/>
  <c r="BB94"/>
  <c r="AX94"/>
  <c i="5" r="J33"/>
  <c i="1" r="AV98"/>
  <c r="AT98"/>
  <c i="6" r="J33"/>
  <c i="1" r="AV99"/>
  <c r="AT99"/>
  <c i="2" r="J33"/>
  <c i="1" r="AV95"/>
  <c r="AT95"/>
  <c i="5" r="F33"/>
  <c i="1" r="AZ98"/>
  <c i="4" r="F33"/>
  <c i="1" r="AZ97"/>
  <c i="3" r="J33"/>
  <c i="1" r="AV96"/>
  <c r="AT96"/>
  <c i="8" r="J33"/>
  <c i="1" r="AV101"/>
  <c r="AT101"/>
  <c r="BA94"/>
  <c r="W30"/>
  <c i="4" r="J33"/>
  <c i="1" r="AV97"/>
  <c r="AT97"/>
  <c i="8" r="F33"/>
  <c i="1" r="AZ101"/>
  <c i="2" r="F33"/>
  <c i="1" r="AZ95"/>
  <c r="BC94"/>
  <c r="W32"/>
  <c i="7" r="J33"/>
  <c i="1" r="AV100"/>
  <c r="AT100"/>
  <c i="4" l="1" r="T135"/>
  <c i="3" r="BK137"/>
  <c r="J137"/>
  <c i="4" r="BK135"/>
  <c r="J135"/>
  <c r="J96"/>
  <c i="2" r="BK131"/>
  <c r="J131"/>
  <c r="J96"/>
  <c i="5" r="BK133"/>
  <c r="J133"/>
  <c r="J96"/>
  <c i="8" r="BK120"/>
  <c r="J120"/>
  <c r="J96"/>
  <c i="6" r="BK128"/>
  <c r="J128"/>
  <c r="J96"/>
  <c i="1" r="AU94"/>
  <c r="AZ94"/>
  <c r="AV94"/>
  <c r="AK29"/>
  <c i="3" r="J30"/>
  <c i="1" r="AG96"/>
  <c r="AN96"/>
  <c i="7" r="J30"/>
  <c i="1" r="AG100"/>
  <c r="AN100"/>
  <c r="AW94"/>
  <c r="AK30"/>
  <c r="W31"/>
  <c r="AY94"/>
  <c i="3" l="1" r="J96"/>
  <c i="7" r="J39"/>
  <c i="3" r="J39"/>
  <c i="1" r="W29"/>
  <c i="8" r="J30"/>
  <c i="1" r="AG101"/>
  <c r="AN101"/>
  <c i="2" r="J30"/>
  <c i="1" r="AG95"/>
  <c r="AN95"/>
  <c i="4" r="J30"/>
  <c i="1" r="AG97"/>
  <c r="AN97"/>
  <c i="6" r="J30"/>
  <c i="1" r="AG99"/>
  <c r="AN99"/>
  <c i="5" r="J30"/>
  <c i="1" r="AG98"/>
  <c r="AN98"/>
  <c r="AT94"/>
  <c i="4" l="1" r="J39"/>
  <c i="2" r="J39"/>
  <c i="6" r="J39"/>
  <c i="5" r="J39"/>
  <c i="8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<sst xmlns="http://schemas.openxmlformats.org/spreadsheetml/2006/main">
  <si>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</si>
  <si>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</si>
  <si>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</si>
  <si>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</si>
  <si>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</si>
  <si>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{880ffe21-4330-451d-8920-4024f9a8ee2a}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</si>
  <si>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</si>
  <si>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</si>
  <si>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</si>
  <si>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</si>
  <si>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</si>
  <si>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</si>
  <si>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</si>
  <si>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</si>
  <si>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Bysice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</si>
  <si>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</si>
  <si>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</si>
  <si>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Byšice ON - oprava</t>
  </si>
  <si>
    <t>KSO:</t>
  </si>
  <si>
    <t>CC-CZ:</t>
  </si>
  <si>
    <t>Místo:</t>
  </si>
  <si>
    <t>žst. Byšice</t>
  </si>
  <si>
    <t>Datum:</t>
  </si>
  <si>
    <t>21. 5. 2020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</si>
  <si>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</si>
  <si>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</si>
  <si>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</si>
  <si>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</si>
  <si>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</si>
  <si>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</si>
  <si>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</si>
  <si>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</si>
  <si>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</si>
  <si>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</si>
  <si>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</si>
  <si>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</si>
  <si>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</si>
  <si>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</si>
  <si>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</si>
  <si>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</si>
  <si>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</si>
  <si>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</si>
  <si>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</si>
  <si>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</si>
  <si>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</si>
  <si>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</si>
  <si>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</si>
  <si>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</si>
  <si>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</si>
  <si>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</si>
  <si>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</si>
  <si>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</si>
  <si>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</si>
  <si>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</si>
  <si>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</si>
  <si>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</si>
  <si>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</si>
  <si>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</si>
  <si>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</si>
  <si>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</si>
  <si>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</si>
  <si>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</si>
  <si>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</si>
  <si>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</si>
  <si>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</si>
  <si>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</si>
  <si>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</si>
  <si>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</si>
  <si>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</si>
  <si>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</si>
  <si>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</si>
  <si>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</si>
  <si>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</si>
  <si>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</si>
  <si>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</si>
  <si>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</si>
  <si>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</si>
  <si>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</si>
  <si>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</si>
  <si>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</si>
  <si>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</si>
  <si>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</si>
  <si>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</si>
  <si>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</si>
  <si>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 VB</t>
  </si>
  <si>
    <t>STA</t>
  </si>
  <si>
    <t>1</t>
  </si>
  <si>
    <t>{91e25a61-4e5c-4c83-868b-33be6de47eb2}</t>
  </si>
  <si>
    <t>2</t>
  </si>
  <si>
    <t>002</t>
  </si>
  <si>
    <t>Oprava vnějšího pláště</t>
  </si>
  <si>
    <t>{31fdc716-ff24-4ec4-b128-d75e36749e84}</t>
  </si>
  <si>
    <t>003</t>
  </si>
  <si>
    <t>Oprava přístřešku</t>
  </si>
  <si>
    <t>{db386244-af91-48b9-98e3-7df7cb3effce}</t>
  </si>
  <si>
    <t>004</t>
  </si>
  <si>
    <t>Oprava čekárny</t>
  </si>
  <si>
    <t>{c14106cf-e570-4ccf-8522-9af25e1f568e}</t>
  </si>
  <si>
    <t>005</t>
  </si>
  <si>
    <t>Ostatní venkovní úpravy, zpevněné plochy, jímka</t>
  </si>
  <si>
    <t>{06c6d9b0-d709-4a26-84f8-d543a35cd3c9}</t>
  </si>
  <si>
    <t>006</t>
  </si>
  <si>
    <t>Elektroinstalace (SEE)</t>
  </si>
  <si>
    <t>{167cb9ad-2591-4d3d-a3a7-5f4c69494d66}</t>
  </si>
  <si>
    <t>007</t>
  </si>
  <si>
    <t>Vedlejší a ostatní náklady</t>
  </si>
  <si>
    <t>VON</t>
  </si>
  <si>
    <t>{f544fc22-f86f-4e04-b312-36eff8b9e02e}</t>
  </si>
  <si>
    <t>KRYCÍ LIST SOUPISU PRACÍ</t>
  </si>
  <si>
    <t>Objekt:</t>
  </si>
  <si>
    <t>001 - Oprava střechy VB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</si>
  <si>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</si>
  <si>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</si>
  <si>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</si>
  <si>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</si>
  <si>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</si>
  <si>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</si>
  <si>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M - Práce a dodávky M</t>
  </si>
  <si>
    <t xml:space="preserve">    58-M - Revize vyhrazených technických zařízení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</si>
  <si>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</si>
  <si>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</si>
  <si>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</si>
  <si>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</si>
  <si>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</si>
  <si>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</si>
  <si>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</si>
  <si>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</si>
  <si>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</si>
  <si>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</si>
  <si>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</si>
  <si>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</si>
  <si>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</si>
  <si>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</si>
  <si>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</si>
  <si>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</si>
  <si>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</si>
  <si>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</si>
  <si>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</si>
  <si>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</si>
  <si>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</si>
  <si>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</si>
  <si>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</si>
  <si>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</si>
  <si>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</si>
  <si>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</si>
  <si>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</si>
  <si>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</si>
  <si>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</si>
  <si>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</si>
  <si>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</si>
  <si>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512</t>
  </si>
  <si>
    <t>-546217935</t>
  </si>
  <si>
    <t>P</t>
  </si>
  <si>
    <t>Poznámka k položce:_x000d_
Zadání je zpracováno v rozsahu a podrobnosti zadávací dokumentace v rozsahu omezeném technickou zprávou._x000d_
_x000d_
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zvlášť._x000d_
_x000d_
Pokud nejsou uvedeny montážní práce samostatně, je montáž součástí jednotkových cen!</t>
  </si>
  <si>
    <t>M</t>
  </si>
  <si>
    <t>Práce a dodávky M</t>
  </si>
  <si>
    <t>3</t>
  </si>
  <si>
    <t>58-M</t>
  </si>
  <si>
    <t>Revize vyhrazených technických zařízení</t>
  </si>
  <si>
    <t>58030100R</t>
  </si>
  <si>
    <t>Revize spalinových cest dle zákona č. 320/2015 Sb., o hasičském záchranném sboru a zákona č. 133/1985 Sb., o požární ochraně</t>
  </si>
  <si>
    <t>soubor</t>
  </si>
  <si>
    <t>64</t>
  </si>
  <si>
    <t>-1541733668</t>
  </si>
  <si>
    <t>HSV</t>
  </si>
  <si>
    <t>Práce a dodávky HSV</t>
  </si>
  <si>
    <t>Svislé a kompletní konstrukce</t>
  </si>
  <si>
    <t>31427151R</t>
  </si>
  <si>
    <t>Přezdění nadstřešní části komínových těles kompletní vč. krycích desek, spárování a ochr. nátěru, případně nové povrchové úpravy</t>
  </si>
  <si>
    <t>m3</t>
  </si>
  <si>
    <t>1070916503</t>
  </si>
  <si>
    <t>VV</t>
  </si>
  <si>
    <t>2,1*0,45*3,5</t>
  </si>
  <si>
    <t>0,45*0,45*3</t>
  </si>
  <si>
    <t>1*0,5*5,5</t>
  </si>
  <si>
    <t>0,75*0,75*3,5</t>
  </si>
  <si>
    <t>Součet</t>
  </si>
  <si>
    <t>31638111R</t>
  </si>
  <si>
    <t>Zabezpečení komínových těles po odbourání nadstřešní části v prostoru půdy</t>
  </si>
  <si>
    <t>kus</t>
  </si>
  <si>
    <t>484819664</t>
  </si>
  <si>
    <t>9</t>
  </si>
  <si>
    <t>Ostatní konstrukce a práce-bourání</t>
  </si>
  <si>
    <t>5</t>
  </si>
  <si>
    <t>000000004</t>
  </si>
  <si>
    <t xml:space="preserve">D+M doplňků střechy vč. povrchové úpravy - konzole, antény, průchodky, držáky aj. vč. demontáže stávajících </t>
  </si>
  <si>
    <t>kpl</t>
  </si>
  <si>
    <t>224208424</t>
  </si>
  <si>
    <t>6</t>
  </si>
  <si>
    <t>953845214</t>
  </si>
  <si>
    <t>Vyvložkování stávajícího komínového tělesa nerezovými vložkami ohebnými D do 200 mm v 3 m</t>
  </si>
  <si>
    <t>941247336</t>
  </si>
  <si>
    <t>Poznámka k položce:_x000d_
jedná se o kompletní práce včetně ukončení komínového tělesa, sopouchu s dopojením spotřebiče /topidla/, revizní uzávěry, kondenzátní jímky a nutné manipulační otvory včetně zapravení a povrchové úpravy_x000d_
_x000d_
vyvložkován bude pouze aktivní průduch dle vyjádření místního správce</t>
  </si>
  <si>
    <t>7</t>
  </si>
  <si>
    <t>953845224</t>
  </si>
  <si>
    <t>Příplatek k vyvložkování komínového průduchu nerezovými vložkami ohebnými D do 200 mm ZKD 1m výšky</t>
  </si>
  <si>
    <t>m</t>
  </si>
  <si>
    <t>2015911410</t>
  </si>
  <si>
    <t>4*7"byty"</t>
  </si>
  <si>
    <t>8</t>
  </si>
  <si>
    <t>977331113</t>
  </si>
  <si>
    <t>Frézování hloubky do 30 mm komínového průduchu z cihel plných pálených</t>
  </si>
  <si>
    <t>1504536280</t>
  </si>
  <si>
    <t>99701301R</t>
  </si>
  <si>
    <t>Vyklizení suti a komunálního odpadu z prostorů přes 15 m2 s naložením, odvozem a likvidací</t>
  </si>
  <si>
    <t>2004334859</t>
  </si>
  <si>
    <t>Poznámka k položce:_x000d_
jedná se o velkoobjemové vyklizení a vyčištění půdního prostoru</t>
  </si>
  <si>
    <t>10</t>
  </si>
  <si>
    <t>962032631</t>
  </si>
  <si>
    <t>Bourání zdiva komínového nad střechou z cihel na MV nebo MVC</t>
  </si>
  <si>
    <t>-829937182</t>
  </si>
  <si>
    <t>11</t>
  </si>
  <si>
    <t>976047231</t>
  </si>
  <si>
    <t>Vybourání betonových nebo ŽB krycích desek</t>
  </si>
  <si>
    <t>m2</t>
  </si>
  <si>
    <t>1598867071</t>
  </si>
  <si>
    <t>2,3*0,65+0,65*0,65+1,2*0,7+0,95*0,95</t>
  </si>
  <si>
    <t>997</t>
  </si>
  <si>
    <t xml:space="preserve"> Přesun sutě</t>
  </si>
  <si>
    <t>12</t>
  </si>
  <si>
    <t>997013114</t>
  </si>
  <si>
    <t>Vnitrostaveništní doprava suti a vybouraných hmot pro budovy v do 15 m</t>
  </si>
  <si>
    <t>t</t>
  </si>
  <si>
    <t>1946561112</t>
  </si>
  <si>
    <t>13</t>
  </si>
  <si>
    <t>997013501</t>
  </si>
  <si>
    <t>Odvoz suti na skládku a vybouraných hmot nebo meziskládku do 1 km se složením</t>
  </si>
  <si>
    <t>1176735493</t>
  </si>
  <si>
    <t>14</t>
  </si>
  <si>
    <t>997013509</t>
  </si>
  <si>
    <t>Příplatek k odvozu suti a vybouraných hmot na skládku ZKD 1 km přes 1 km</t>
  </si>
  <si>
    <t>-354419518</t>
  </si>
  <si>
    <t>30,46*19 'Přepočtené koeficientem množství</t>
  </si>
  <si>
    <t>99701350R</t>
  </si>
  <si>
    <t>Odvoz výzisku z železného šrotu na místo určené objednatelem do 20 km se složením</t>
  </si>
  <si>
    <t>1008271996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</si>
  <si>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</si>
  <si>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16</t>
  </si>
  <si>
    <t>997013609</t>
  </si>
  <si>
    <t>Poplatek za uložení na skládce (skládkovné) stavebního odpadu ze směsí nebo oddělených frakcí betonu, cihel a keramických výrobků kód odpadu 17 01 07</t>
  </si>
  <si>
    <t>1997926794</t>
  </si>
  <si>
    <t>17</t>
  </si>
  <si>
    <t>997013811</t>
  </si>
  <si>
    <t>Poplatek za uložení na skládce (skládkovné) stavebního odpadu dřevěného kód odpadu 17 02 01</t>
  </si>
  <si>
    <t>-981690068</t>
  </si>
  <si>
    <t>18</t>
  </si>
  <si>
    <t>997013821</t>
  </si>
  <si>
    <t>Poplatek za uložení na skládce (skládkovné) stavebního odpadu s obsahem azbestu kód odpadu 17 06 05</t>
  </si>
  <si>
    <t>-1579597339</t>
  </si>
  <si>
    <t>19</t>
  </si>
  <si>
    <t>997013631</t>
  </si>
  <si>
    <t>Poplatek za uložení na skládce (skládkovné) stavebního odpadu směsného kód odpadu 17 09 04</t>
  </si>
  <si>
    <t>-1036689149</t>
  </si>
  <si>
    <t>30,46-13,764-8,341-5,588</t>
  </si>
  <si>
    <t>998</t>
  </si>
  <si>
    <t>Přesun hmot</t>
  </si>
  <si>
    <t>20</t>
  </si>
  <si>
    <t>998011003</t>
  </si>
  <si>
    <t>Přesun hmot pro budovy zděné v do 24 m</t>
  </si>
  <si>
    <t>-574492990</t>
  </si>
  <si>
    <t>PSV</t>
  </si>
  <si>
    <t>Práce a dodávky PSV</t>
  </si>
  <si>
    <t>742</t>
  </si>
  <si>
    <t xml:space="preserve"> Elektroinstalace</t>
  </si>
  <si>
    <t>742420021</t>
  </si>
  <si>
    <t>Montáž společné televizní antény antenního stožáru včetně upevňovacího materiálu</t>
  </si>
  <si>
    <t>408281285</t>
  </si>
  <si>
    <t>22</t>
  </si>
  <si>
    <t>31674068R</t>
  </si>
  <si>
    <t>stožár anténní Pz v 3m</t>
  </si>
  <si>
    <t>32</t>
  </si>
  <si>
    <t>681383669</t>
  </si>
  <si>
    <t>23</t>
  </si>
  <si>
    <t>74242002R</t>
  </si>
  <si>
    <t>Přemístění a dopojení všech stávajících funkčních antén, parabol a ostatních konstrukcí na nové centrální anténní stožáry</t>
  </si>
  <si>
    <t>-30923849</t>
  </si>
  <si>
    <t>762</t>
  </si>
  <si>
    <t>Konstrukce tesařské</t>
  </si>
  <si>
    <t>24</t>
  </si>
  <si>
    <t>762081351</t>
  </si>
  <si>
    <t>Vyrovnání a příprava st. krovů pro novou krytinu</t>
  </si>
  <si>
    <t>-1144985585</t>
  </si>
  <si>
    <t>8*14,6+3*6"kraj"</t>
  </si>
  <si>
    <t>17*10,2+3*13"střed"</t>
  </si>
  <si>
    <t>25</t>
  </si>
  <si>
    <t>76233213R</t>
  </si>
  <si>
    <t>Výměna poškozených nosných částí krovů včetně profilace dle stávajícího vzhledu</t>
  </si>
  <si>
    <t>779594802</t>
  </si>
  <si>
    <t>482*0,3"předpoklad výměny do 30%"</t>
  </si>
  <si>
    <t>26</t>
  </si>
  <si>
    <t>762341811</t>
  </si>
  <si>
    <t>Demontáž bednění střech z prken</t>
  </si>
  <si>
    <t>1317737573</t>
  </si>
  <si>
    <t>6*14,6"kraj"</t>
  </si>
  <si>
    <t>10,2*13"střed"</t>
  </si>
  <si>
    <t>27</t>
  </si>
  <si>
    <t>762341210</t>
  </si>
  <si>
    <t>Montáž bednění střech rovných a šikmých sklonu do 60° z hrubých prken na sraz</t>
  </si>
  <si>
    <t>-172696109</t>
  </si>
  <si>
    <t>307,8-149,4"odpočet přesahů z palubek"</t>
  </si>
  <si>
    <t>28</t>
  </si>
  <si>
    <t>60515111</t>
  </si>
  <si>
    <t>řezivo jehličnaté boční prkno 20-30mm</t>
  </si>
  <si>
    <t>128</t>
  </si>
  <si>
    <t>1521078460</t>
  </si>
  <si>
    <t>158,4*0,025</t>
  </si>
  <si>
    <t>3,96*0,1"prořez, ztratné"</t>
  </si>
  <si>
    <t>29</t>
  </si>
  <si>
    <t>762341260</t>
  </si>
  <si>
    <t>Montáž bednění střech rovných a šikmých sklonu do 60° z palubek</t>
  </si>
  <si>
    <t>-804469749</t>
  </si>
  <si>
    <t>(2*6+2*7,3)*1,5"přesahy kraj"</t>
  </si>
  <si>
    <t>(4*5,1+2*13)*1,5"přesahy střed"</t>
  </si>
  <si>
    <t>(2*6+2*7,3)*1,5"přesahy kraj - byt"</t>
  </si>
  <si>
    <t>30</t>
  </si>
  <si>
    <t>61191184</t>
  </si>
  <si>
    <t>palubky SM 25x146mm A/B</t>
  </si>
  <si>
    <t>-1047559755</t>
  </si>
  <si>
    <t>149,4</t>
  </si>
  <si>
    <t>149,4*0,1"prořez, ztratné"</t>
  </si>
  <si>
    <t>31</t>
  </si>
  <si>
    <t>762343811</t>
  </si>
  <si>
    <t>Demontáž bednění okapů a štítových říms z prken</t>
  </si>
  <si>
    <t>-1896465930</t>
  </si>
  <si>
    <t>(2*14,6+4*1+2*10,2)*0,2"štítová prkna"</t>
  </si>
  <si>
    <t>762341650</t>
  </si>
  <si>
    <t>Montáž bednění štítových okapových říms z hoblovaných prken</t>
  </si>
  <si>
    <t>-1291915743</t>
  </si>
  <si>
    <t>33</t>
  </si>
  <si>
    <t>605151210</t>
  </si>
  <si>
    <t>řezivo jehličnaté boční prkno hoblované a profilované dle stávajícího vzhledu jakost I.-II. tl. 4 - 6 cm</t>
  </si>
  <si>
    <t>-1124755107</t>
  </si>
  <si>
    <t>10,72*0,06</t>
  </si>
  <si>
    <t>0,643*0,1"ztratné, prořez"</t>
  </si>
  <si>
    <t>34</t>
  </si>
  <si>
    <t>762083122</t>
  </si>
  <si>
    <t>Impregnace řeziva proti dřevokaznému hmyzu, houbám a plísním máčením třída ohrožení 3 a 4</t>
  </si>
  <si>
    <t>-836949268</t>
  </si>
  <si>
    <t>4,356+164,34*0,025+0,707</t>
  </si>
  <si>
    <t>35</t>
  </si>
  <si>
    <t>762342812</t>
  </si>
  <si>
    <t>Demontáž laťování střech z latí osové vzdálenosti do 0,50 m</t>
  </si>
  <si>
    <t>1694826774</t>
  </si>
  <si>
    <t>36</t>
  </si>
  <si>
    <t>762342214</t>
  </si>
  <si>
    <t>Montáž laťování na střechách jednoduchých sklonu do 60° osové vzdálenosti do 360 mm</t>
  </si>
  <si>
    <t>1137859217</t>
  </si>
  <si>
    <t>37</t>
  </si>
  <si>
    <t>60514114</t>
  </si>
  <si>
    <t>řezivo jehličnaté lať impregnovaná dl 4 m</t>
  </si>
  <si>
    <t>-407197489</t>
  </si>
  <si>
    <t>37*6*0,04*0,06"kraj"</t>
  </si>
  <si>
    <t>26*13*0,04*0,06"střed"</t>
  </si>
  <si>
    <t>Mezisoučet</t>
  </si>
  <si>
    <t>1,877*0,15"ztratné, prořez, materiálová rezerva"</t>
  </si>
  <si>
    <t>38</t>
  </si>
  <si>
    <t>762342441</t>
  </si>
  <si>
    <t>Montáž lišt trojúhelníkových nebo kontralatí na střechách sklonu do 60°</t>
  </si>
  <si>
    <t>-255280676</t>
  </si>
  <si>
    <t>8*14,6"kraj"</t>
  </si>
  <si>
    <t>17*10,2"střed"</t>
  </si>
  <si>
    <t>39</t>
  </si>
  <si>
    <t>1541077108</t>
  </si>
  <si>
    <t>407*0,06*0,06</t>
  </si>
  <si>
    <t>1,465*0,1"ztratné, prořez"</t>
  </si>
  <si>
    <t>40</t>
  </si>
  <si>
    <t>762395000</t>
  </si>
  <si>
    <t>Spojovací prostředky pro montáž krovu, bednění, laťování, světlíky, klíny</t>
  </si>
  <si>
    <t>-530086055</t>
  </si>
  <si>
    <t>9,172+2,159+1,612</t>
  </si>
  <si>
    <t>41</t>
  </si>
  <si>
    <t>998762202</t>
  </si>
  <si>
    <t>Přesun hmot procentní pro kce tesařské v objektech v do 12 m</t>
  </si>
  <si>
    <t>%</t>
  </si>
  <si>
    <t>-915498610</t>
  </si>
  <si>
    <t>764</t>
  </si>
  <si>
    <t>Konstrukce klempířské</t>
  </si>
  <si>
    <t>42</t>
  </si>
  <si>
    <t>76411165R</t>
  </si>
  <si>
    <t>Krytina střechy rovné z taškových tabulí z Pz plechu s povrchovou úpravou (poplastovaný plech) sklonu do 60°</t>
  </si>
  <si>
    <t>1667356064</t>
  </si>
  <si>
    <t xml:space="preserve">Poznámka k položce:_x000d_
Tl. plechu 0,6 mm -  varianta STRONG odolná proti prošlápnutí a krupobití, povrchová úprava ELITE, Předpokládaná barva 088 břidlicově šedá matná, kód barvy BRSE, NCS S 7005-B20G, RAL 7016, struktura jemně strukturovaná._x000d_
_x000d_
Barva bude finálně odsouhlasena na základě předložení vzorníku zástupcem ivestora na místě!</t>
  </si>
  <si>
    <t>43</t>
  </si>
  <si>
    <t>764211625</t>
  </si>
  <si>
    <t>Oplechování větraného hřebene s větracím pásem z Pz s povrchovou úpravou (poplastovaný plech) rš 400 mm</t>
  </si>
  <si>
    <t>-619765648</t>
  </si>
  <si>
    <t xml:space="preserve">Poznámka k položce:_x000d_
Příslušenství k taškovým tabulím nebo hladké drážkové falcované krytině, povrch Elite nebo Durafrost_x000d_
_x000d_
Předpokládaná barva 088 břidlicově šedá matná, kód barvy BRSE, NCS S 7005-B20G, RAL 7016, struktura jemně strukturovaná,  barva bude finálně odsouhlasena na základě předložení vzorníku zástupcem ivestora na místě.</t>
  </si>
  <si>
    <t>2*6+13</t>
  </si>
  <si>
    <t>44</t>
  </si>
  <si>
    <t>764002801</t>
  </si>
  <si>
    <t>Demontáž závětrné lišty do suti</t>
  </si>
  <si>
    <t>-817959489</t>
  </si>
  <si>
    <t>2*14,6+4*1+2*10,2</t>
  </si>
  <si>
    <t>45</t>
  </si>
  <si>
    <t>764212635</t>
  </si>
  <si>
    <t>Oplechování štítu závětrnou lištou z Pz s povrchovou úpravou (poplastovaný plech) rš 400 mm</t>
  </si>
  <si>
    <t>1157156076</t>
  </si>
  <si>
    <t>46</t>
  </si>
  <si>
    <t>764002812</t>
  </si>
  <si>
    <t>Demontáž okapového plechu do suti v krytině skládané</t>
  </si>
  <si>
    <t>1267361372</t>
  </si>
  <si>
    <t>2*6+19"kraje"</t>
  </si>
  <si>
    <t>2*13"střed"</t>
  </si>
  <si>
    <t>47</t>
  </si>
  <si>
    <t>76421266R</t>
  </si>
  <si>
    <t>Oplechování rovné okapové hrany z Pz s povrchovou úpravou (poplastovaný plech) rš 400 mm</t>
  </si>
  <si>
    <t>782195489</t>
  </si>
  <si>
    <t>48</t>
  </si>
  <si>
    <t>764002821</t>
  </si>
  <si>
    <t>Demontáž střešního výlezu do suti</t>
  </si>
  <si>
    <t>-1097727508</t>
  </si>
  <si>
    <t>49</t>
  </si>
  <si>
    <t>764213652.1</t>
  </si>
  <si>
    <t>Střešní výlez rozměru 600 x 600 mm, střechy s krytinou skládanou nebo plechovou</t>
  </si>
  <si>
    <t>-116899683</t>
  </si>
  <si>
    <t>50</t>
  </si>
  <si>
    <t>764002871</t>
  </si>
  <si>
    <t>Demontáž lemování zdí do suti</t>
  </si>
  <si>
    <t>-937383173</t>
  </si>
  <si>
    <t>2*14,6+7"kraje"</t>
  </si>
  <si>
    <t>51</t>
  </si>
  <si>
    <t>764311604</t>
  </si>
  <si>
    <t>Lemování rovných zdí střech z Pz s povrchovou úpravou rš 330 mm</t>
  </si>
  <si>
    <t>-1231233519</t>
  </si>
  <si>
    <t>52</t>
  </si>
  <si>
    <t>764002881</t>
  </si>
  <si>
    <t>Demontáž lemování střešních prostupů do suti</t>
  </si>
  <si>
    <t>140355776</t>
  </si>
  <si>
    <t>(5,1+1,8+3+2,4)*0,5"komíny"</t>
  </si>
  <si>
    <t>53</t>
  </si>
  <si>
    <t>764314612</t>
  </si>
  <si>
    <t>Lemování prostupů střech s krytinou skládanou nebo plechovou z Pz s povrchovou úpravou</t>
  </si>
  <si>
    <t>-1467058364</t>
  </si>
  <si>
    <t>54</t>
  </si>
  <si>
    <t>764003801</t>
  </si>
  <si>
    <t>Demontáž lemování trub, konzol, držáků, ventilačních nástavců a jiných kusových prvků do suti</t>
  </si>
  <si>
    <t>-2101090995</t>
  </si>
  <si>
    <t>55</t>
  </si>
  <si>
    <t>764315621</t>
  </si>
  <si>
    <t>Lemování trub, konzol,držáků z Pz s povrch úpravou (poplastovaný plech) střech s krytinou skládanou D do 75 mm</t>
  </si>
  <si>
    <t>1922260067</t>
  </si>
  <si>
    <t>56</t>
  </si>
  <si>
    <t>764315622</t>
  </si>
  <si>
    <t>Lemování trub, konzol,držáků z Pz s povrch úpravou (poplastovaný plech) střech s krytinou skládanou D do 100 mm</t>
  </si>
  <si>
    <t>178775730</t>
  </si>
  <si>
    <t>57</t>
  </si>
  <si>
    <t>764004801</t>
  </si>
  <si>
    <t>Demontáž podokapního žlabu do suti</t>
  </si>
  <si>
    <t>665540798</t>
  </si>
  <si>
    <t>58</t>
  </si>
  <si>
    <t>764541305</t>
  </si>
  <si>
    <t>Žlab podokapní půlkruhový z TiZn plechu rš 330 mm</t>
  </si>
  <si>
    <t>353189610</t>
  </si>
  <si>
    <t>59</t>
  </si>
  <si>
    <t>764541346</t>
  </si>
  <si>
    <t>Kotlík oválný (trychtýřový) pro podokapní žlaby z TiZn plechu 330/100 mm</t>
  </si>
  <si>
    <t>-997863054</t>
  </si>
  <si>
    <t>60</t>
  </si>
  <si>
    <t>764213456</t>
  </si>
  <si>
    <t>Sněhový zachytávač krytiny z Pz plechu průběžný dvoutrubkový</t>
  </si>
  <si>
    <t>1079972447</t>
  </si>
  <si>
    <t>61</t>
  </si>
  <si>
    <t>764316643</t>
  </si>
  <si>
    <t>Větrací komínek izolovaný s průchodkou na skládané krytině z taškových tabulí s povrch. úpravou (poplastovaný plech) D 110mm</t>
  </si>
  <si>
    <t>-1082392178</t>
  </si>
  <si>
    <t>62</t>
  </si>
  <si>
    <t>998764202</t>
  </si>
  <si>
    <t>Přesun hmot procentní pro konstrukce klempířské v objektech v do 12 m</t>
  </si>
  <si>
    <t>1177208305</t>
  </si>
  <si>
    <t>765</t>
  </si>
  <si>
    <t>Krytina skládaná</t>
  </si>
  <si>
    <t>63</t>
  </si>
  <si>
    <t>765131801</t>
  </si>
  <si>
    <t>Demontáž vláknocementové skládané krytiny sklonu do 30° do suti</t>
  </si>
  <si>
    <t>-766638755</t>
  </si>
  <si>
    <t>765131821</t>
  </si>
  <si>
    <t>Demontáž hřebene nebo nároží z hřebenáčů vláknocementové skládané krytiny sklonu do 30° do suti</t>
  </si>
  <si>
    <t>1368549066</t>
  </si>
  <si>
    <t>65</t>
  </si>
  <si>
    <t>765191023</t>
  </si>
  <si>
    <t>Montáž pojistné hydroizolační fólie kladené ve sklonu přes 20° s lepenými spoji na bednění</t>
  </si>
  <si>
    <t>1752748039</t>
  </si>
  <si>
    <t>66</t>
  </si>
  <si>
    <t>63150819.ISV</t>
  </si>
  <si>
    <t>TYVEK SOLID, 50 000 × 1500mm, role 75 m2, kontaktní pojistná hydroizolace určená pro šikmé střechy a aplikaci na bednění.</t>
  </si>
  <si>
    <t>1782941584</t>
  </si>
  <si>
    <t>307,8*1,15 "ztratné, přesahy"</t>
  </si>
  <si>
    <t>67</t>
  </si>
  <si>
    <t>765113121</t>
  </si>
  <si>
    <t>Okapová hrana s větrací mřížkou jednoduchou</t>
  </si>
  <si>
    <t>294729029</t>
  </si>
  <si>
    <t>68</t>
  </si>
  <si>
    <t>998765202</t>
  </si>
  <si>
    <t>Přesun hmot procentní pro krytiny skládané v objektech v do 12 m</t>
  </si>
  <si>
    <t>1007171604</t>
  </si>
  <si>
    <t>767</t>
  </si>
  <si>
    <t>Konstrukce zámečnické</t>
  </si>
  <si>
    <t>69</t>
  </si>
  <si>
    <t>767832102</t>
  </si>
  <si>
    <t>Montáž venkovních žebříků (komín) včetně ukotvení do konstrukce střechy a komínu</t>
  </si>
  <si>
    <t>-484644718</t>
  </si>
  <si>
    <t>70</t>
  </si>
  <si>
    <t>44983000</t>
  </si>
  <si>
    <t>žebřík venkovní bez suchovodu v provedení žárový Zn</t>
  </si>
  <si>
    <t>-1523515043</t>
  </si>
  <si>
    <t>71</t>
  </si>
  <si>
    <t>767851104</t>
  </si>
  <si>
    <t>Montáž lávek komínových - kompletní celé lávky</t>
  </si>
  <si>
    <t>385281183</t>
  </si>
  <si>
    <t>72</t>
  </si>
  <si>
    <t>62866423R</t>
  </si>
  <si>
    <t>komínová lávka kompletní vč. povrchové úpravy a zábradlí</t>
  </si>
  <si>
    <t>-127605902</t>
  </si>
  <si>
    <t>Poznámka k položce:_x000d_
Systémová komínová lávka k taškovým tabulím</t>
  </si>
  <si>
    <t>73</t>
  </si>
  <si>
    <t>998767202</t>
  </si>
  <si>
    <t>Přesun hmot procentní pro zámečnické konstrukce v objektech v do 12 m</t>
  </si>
  <si>
    <t>1078076142</t>
  </si>
  <si>
    <t>783</t>
  </si>
  <si>
    <t xml:space="preserve"> Dokončovací práce</t>
  </si>
  <si>
    <t>74</t>
  </si>
  <si>
    <t>783201201</t>
  </si>
  <si>
    <t>Obroušení tesařských konstrukcí před provedením nátěru</t>
  </si>
  <si>
    <t>1896301216</t>
  </si>
  <si>
    <t>307,8"plné vazby ponechávané"</t>
  </si>
  <si>
    <t>-307,8*0,3"odpočet měněných konstrukcí"</t>
  </si>
  <si>
    <t>75</t>
  </si>
  <si>
    <t>783206805</t>
  </si>
  <si>
    <t>Odstranění nátěrů z tesařských konstrukcí opálením s obroušením všech stávajících vrstev</t>
  </si>
  <si>
    <t>759475739</t>
  </si>
  <si>
    <t>149,4"plné vazby - přesahy"</t>
  </si>
  <si>
    <t>76</t>
  </si>
  <si>
    <t>783201401</t>
  </si>
  <si>
    <t>Příprava podkladu tesařských konstrukcí před provedením nátěru ometení</t>
  </si>
  <si>
    <t>-718084149</t>
  </si>
  <si>
    <t>307,8-149,4"plné vazby - bez přesahů, komplet střecha"</t>
  </si>
  <si>
    <t>149,4*1,35"plné vazby přesahy včetně palubek"</t>
  </si>
  <si>
    <t>77</t>
  </si>
  <si>
    <t>783213121</t>
  </si>
  <si>
    <t>Napouštěcí dvojnásobný syntetický fungicidní nátěr tesařských konstrukcí zabudovaných do konstrukce</t>
  </si>
  <si>
    <t>1451594280</t>
  </si>
  <si>
    <t>307,8"plné vazby komplet střecha (palubky a nově dodávané kce jsou impregnovány v rámci oddílu tesařských kcí"</t>
  </si>
  <si>
    <t>78</t>
  </si>
  <si>
    <t>783218111</t>
  </si>
  <si>
    <t>Lazurovací dvojnásobný syntetický nátěr tesařských konstrukcí</t>
  </si>
  <si>
    <t>287558061</t>
  </si>
  <si>
    <t>Poznámka k položce:_x000d_
tixotropní silnovrstvá lazura</t>
  </si>
  <si>
    <t>149,4*1,35"přesahy včetně palubek"</t>
  </si>
  <si>
    <t>79</t>
  </si>
  <si>
    <t>783306805</t>
  </si>
  <si>
    <t>Odstranění nátěru ze zámečnických konstrukcí opálením s obroušením všech stávajících vrstev</t>
  </si>
  <si>
    <t>-804546150</t>
  </si>
  <si>
    <t>80</t>
  </si>
  <si>
    <t>783221112.1</t>
  </si>
  <si>
    <t>Nátěry syntetické KDK barva dražší matný povrch 1x antikorozní, 1x základní, 2x email</t>
  </si>
  <si>
    <t>1552103293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</si>
  <si>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</si>
  <si>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</si>
  <si>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</si>
  <si>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</si>
  <si>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</si>
  <si>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</si>
  <si>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</si>
  <si>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</si>
  <si>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</si>
  <si>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</si>
  <si>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</si>
  <si>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</si>
  <si>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</si>
  <si>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</si>
  <si>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</si>
  <si>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-876960630</t>
  </si>
  <si>
    <t>311272211.XLA</t>
  </si>
  <si>
    <t>Zdivo z tvárnic Ytong Standard 300 tl zdiva 300 mm</t>
  </si>
  <si>
    <t>-1978748224</t>
  </si>
  <si>
    <t>1,4*2,6-0,9*2"čekárna"</t>
  </si>
  <si>
    <t>1,5*2,6-0,9*2"DK"</t>
  </si>
  <si>
    <t>1,4*2,6-0,9*2"byty"</t>
  </si>
  <si>
    <t>317143453</t>
  </si>
  <si>
    <t>Překlad nosný z pórobetonu ve zdech tl 300 mm dl přes 1500 do 1800 mm</t>
  </si>
  <si>
    <t>-414818163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</si>
  <si>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</si>
  <si>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</si>
  <si>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-1175591099</t>
  </si>
  <si>
    <t>Poznámka k položce:_x000d_
Pozor - změna typu oken, nutno přizpůsobit otvor pro nová zdvojená okna dle situace po vybourání původních dvojitých špaletových či zámeckých oken!</t>
  </si>
  <si>
    <t>9"okna u kolejiště"</t>
  </si>
  <si>
    <t>4"okna bok DK"</t>
  </si>
  <si>
    <t>4"okna bok čekárna"</t>
  </si>
  <si>
    <t>10"okna u komunikace"</t>
  </si>
  <si>
    <t>3"dveře"</t>
  </si>
  <si>
    <t>342291121</t>
  </si>
  <si>
    <t>Ukotvení příček k cihelným konstrukcím plochými kotvami</t>
  </si>
  <si>
    <t>-378555498</t>
  </si>
  <si>
    <t>3*2*2,6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</si>
  <si>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</si>
  <si>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</si>
  <si>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-1343797452</t>
  </si>
  <si>
    <t>Poznámka k položce:_x000d_
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</si>
  <si>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</si>
  <si>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</si>
  <si>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</si>
  <si>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456378937</t>
  </si>
  <si>
    <t>9*0,9*1,7+0,7*0,7"okna strana u komunikace"</t>
  </si>
  <si>
    <t>1,2*1,7+1,5*1,7+0,9*1,7+0,7*0,7"bok DK"</t>
  </si>
  <si>
    <t>8*0,9*1,7+0,7*0,7"strana u kolejí"</t>
  </si>
  <si>
    <t>3*0,9*1,7"bok-čekárna"</t>
  </si>
  <si>
    <t>4*0,7*0,5"sklep"</t>
  </si>
  <si>
    <t>3*0,9*2,2"dveře"</t>
  </si>
  <si>
    <t>629995101</t>
  </si>
  <si>
    <t>Očištění vnějších ploch omytím tlakovou vodou</t>
  </si>
  <si>
    <t>1469782858</t>
  </si>
  <si>
    <t>2*(5+10+5)*8+10*3"boky včetně soklu"</t>
  </si>
  <si>
    <t>2*(0,5+6,7+0,5)*11,5+6,7*1,5+2*5,5*3,5"střed včetně soklu"</t>
  </si>
  <si>
    <t>622131121</t>
  </si>
  <si>
    <t>Penetrace akrylát-silikon vnějších stěn nanášená ručně</t>
  </si>
  <si>
    <t>-1740185950</t>
  </si>
  <si>
    <t>622135001</t>
  </si>
  <si>
    <t>Vyrovnání podkladu vnějších stěn maltou vápenocementovou tl do 10 mm</t>
  </si>
  <si>
    <t>1651293211</t>
  </si>
  <si>
    <t>622212001</t>
  </si>
  <si>
    <t>Montáž kontaktního zateplení vnějšího ostění, nadpraží nebo parapetu hl. špalety do 200 mm lepením desek z polystyrenu tl do 40 mm</t>
  </si>
  <si>
    <t>400757853</t>
  </si>
  <si>
    <t>8*2,6+2,2"okna u kolejiště"</t>
  </si>
  <si>
    <t>2,9+3,2+2,6+2,2"okna bok DK"</t>
  </si>
  <si>
    <t>4*2,6+2,2"okna bok čekárna"</t>
  </si>
  <si>
    <t>9*2,6+2,2"okna u komunikace"</t>
  </si>
  <si>
    <t>3*3,2"dveře"</t>
  </si>
  <si>
    <t>62221200R</t>
  </si>
  <si>
    <t>Příplatek za obloukový tvar kontaktního zateplení vnějšího ostění, nadpraží nebo parapetu hl. špalety do 200 mm desek z polystyrenu tl do 40 mm</t>
  </si>
  <si>
    <t>369585915</t>
  </si>
  <si>
    <t>4*2,2"okna půda"</t>
  </si>
  <si>
    <t>9*2,6"okna 1NP"</t>
  </si>
  <si>
    <t>28376470</t>
  </si>
  <si>
    <t>deska z polystyrénu XPS, hrana rovná a strukturovaný povrch 200kPa tl 20mm</t>
  </si>
  <si>
    <t>689187240</t>
  </si>
  <si>
    <t>40*0,2</t>
  </si>
  <si>
    <t>41,8*0,5</t>
  </si>
  <si>
    <t>28,9*1,1 'Přepočtené koeficientem množství</t>
  </si>
  <si>
    <t>622142001</t>
  </si>
  <si>
    <t>Potažení vnějších stěn sklovláknitým pletivem vtlačeným do tenkovrstvé hmoty</t>
  </si>
  <si>
    <t>-1191582935</t>
  </si>
  <si>
    <t>629999031R</t>
  </si>
  <si>
    <t>Příplatek za použití omítkových plastových nebo pozinkovaných profilů s tkaninou</t>
  </si>
  <si>
    <t>500662160</t>
  </si>
  <si>
    <t>Poznámka k položce:_x000d_
Budou použity rohové Al. lišty, plastové parapetní profily, plastové okenní profily s okapnicí, zakončovací profil pod omítku s okapničkou - sokl, začišťovací profily s tkaninou (APU lišty) aj.</t>
  </si>
  <si>
    <t>622325358</t>
  </si>
  <si>
    <t>Oprava vnější omítky s celoplošným přeštukováním členitosti 2 v rozsahu do 80%</t>
  </si>
  <si>
    <t>-493180390</t>
  </si>
  <si>
    <t>Poznámka k položce:_x000d_
finální úprava bude provedena flexi štukem ( např. Cemix 043b - pro podklad z armovací vrstvy do lepidla )</t>
  </si>
  <si>
    <t>575,65</t>
  </si>
  <si>
    <t>-49,86"odpočet soklu"</t>
  </si>
  <si>
    <t>629135102</t>
  </si>
  <si>
    <t>Vyrovnávací vrstva pod klempířské prvky z MC š do 300 mm kompletní příprava pro osazení nových klempířských prvků (dobetonování parapetů aj.)</t>
  </si>
  <si>
    <t>1120300090</t>
  </si>
  <si>
    <t>9*0,9"okna strana u komunikace"</t>
  </si>
  <si>
    <t>1,2+1,5+0,9"okna bok DK"</t>
  </si>
  <si>
    <t>8*0,9"okna strana u kolejí"</t>
  </si>
  <si>
    <t>3*0,9"okna bok-čekárna"</t>
  </si>
  <si>
    <t>4*0,7"okna sklep"</t>
  </si>
  <si>
    <t>625681011</t>
  </si>
  <si>
    <t>Ochrana proti holubům hrotovým systémem jednořadým s účinnou šířkou 10 cm</t>
  </si>
  <si>
    <t>-1542941059</t>
  </si>
  <si>
    <t>30"kolena svodů, přečnívající tesařské kce"</t>
  </si>
  <si>
    <t>7"hlavní římsa u komunikace"</t>
  </si>
  <si>
    <t>625681014</t>
  </si>
  <si>
    <t>Ochrana proti holubům hrotový systém čtyřřadý, účinná šíře 25 cm</t>
  </si>
  <si>
    <t>-121981973</t>
  </si>
  <si>
    <t>15*0,9"okna 2NP+3NP"</t>
  </si>
  <si>
    <t>4*0,8"okna půda"</t>
  </si>
  <si>
    <t>628641115</t>
  </si>
  <si>
    <t>Kamenická oprava schodů před vstupy, vytmelení, doplnění materiálu,vybroušení, reprofilace, finální obložení keramickými schodovkami</t>
  </si>
  <si>
    <t>706622784</t>
  </si>
  <si>
    <t>98531111R</t>
  </si>
  <si>
    <t>Reprofilace soklu cementovými sanačními maltami vč. ošetření podkladu vyztužení a ukotvení, doplnění po odbourání stávajícího - příprava pro obklad</t>
  </si>
  <si>
    <t>651462880</t>
  </si>
  <si>
    <t>2*(5+10+5)*0,9"nový sokl - boky"</t>
  </si>
  <si>
    <t>2*(0,5+6,7+0,5)*0,9"nový sokl - střed"</t>
  </si>
  <si>
    <t>Trubní vedení</t>
  </si>
  <si>
    <t>721242805</t>
  </si>
  <si>
    <t>Demontáž lapače střešních splavenin do DN 150</t>
  </si>
  <si>
    <t>-167910212</t>
  </si>
  <si>
    <t>721300941</t>
  </si>
  <si>
    <t>Pročištění a zprovoznění dešťových vpustí vč. odtokového potrubí</t>
  </si>
  <si>
    <t>-1402034818</t>
  </si>
  <si>
    <t>877265271</t>
  </si>
  <si>
    <t>Montáž lapače střešních splavenin vč. dopojení</t>
  </si>
  <si>
    <t>311621170</t>
  </si>
  <si>
    <t>28341110</t>
  </si>
  <si>
    <t>lapače střešních splavenin okapová vpusť s klapkou+inspekční poklop z PP</t>
  </si>
  <si>
    <t>-2088790306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</si>
  <si>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</si>
  <si>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</si>
  <si>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</si>
  <si>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-549865388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</si>
  <si>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</si>
  <si>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</si>
  <si>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419741587</t>
  </si>
  <si>
    <t>Poznámka k položce:_x000d_
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</si>
  <si>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</si>
  <si>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DK</t>
  </si>
  <si>
    <t>2145473150</t>
  </si>
  <si>
    <t>000000001.132</t>
  </si>
  <si>
    <t>Zrušení a zapravení pítka, obnovení přípojky na vodu včetně zajištění proti neoprávněné manipulaci</t>
  </si>
  <si>
    <t>1092414303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</si>
  <si>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</si>
  <si>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</si>
  <si>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-1594290399</t>
  </si>
  <si>
    <t xml:space="preserve">D+M doplňků fasády vč. povrchové úpravy - větrací mřížky, konzole, průvětrníky aj. vč. demontáže stávajících </t>
  </si>
  <si>
    <t>-1607805598</t>
  </si>
  <si>
    <t>915331111.1</t>
  </si>
  <si>
    <t>Předformátované vodorovné dopravní značení čára šířky 50mm - hrana</t>
  </si>
  <si>
    <t>2092714420</t>
  </si>
  <si>
    <t>3*1,5"vstupy"</t>
  </si>
  <si>
    <t>93694511</t>
  </si>
  <si>
    <t>Osazení smaltovaných plechových tabulek s číslem popisným</t>
  </si>
  <si>
    <t>742886048</t>
  </si>
  <si>
    <t>4041355R</t>
  </si>
  <si>
    <t>smaltovaná tabulka s číslem popisným</t>
  </si>
  <si>
    <t>1250868711</t>
  </si>
  <si>
    <t>941111122</t>
  </si>
  <si>
    <t>Montáž lešení řadového trubkového lehkého s podlahami zatížení do 200 kg/m2 š do 1,2 m v do 25 m</t>
  </si>
  <si>
    <t>1243058511</t>
  </si>
  <si>
    <t>2*(6,2+10+6,2)*8+10*3"boky"</t>
  </si>
  <si>
    <t>2*(0,5+6,7+0,5)*11,5+6,7*1,5+2*5,5*3,5"střed"</t>
  </si>
  <si>
    <t>941111222</t>
  </si>
  <si>
    <t>Příplatek k lešení řadovému trubkovému lehkému s podlahami š 1,2 m v 25 m za první a ZKD den použití</t>
  </si>
  <si>
    <t>731554255</t>
  </si>
  <si>
    <t>614,05*90 'Přepočtené koeficientem množství</t>
  </si>
  <si>
    <t>941111822</t>
  </si>
  <si>
    <t>Demontáž lešení řadového trubkového lehkého s podlahami zatížení do 200 kg/m2 š do 1,2 m v do 25 m</t>
  </si>
  <si>
    <t>1398992466</t>
  </si>
  <si>
    <t>944511111</t>
  </si>
  <si>
    <t>Montáž ochranné sítě z textilie z umělých vláken</t>
  </si>
  <si>
    <t>-1128442765</t>
  </si>
  <si>
    <t>944511211</t>
  </si>
  <si>
    <t>Příplatek k ochranné síti za první a ZKD den použití</t>
  </si>
  <si>
    <t>-1324206102</t>
  </si>
  <si>
    <t>944511811</t>
  </si>
  <si>
    <t>Demontáž ochranné sítě z textilie z umělých vláken</t>
  </si>
  <si>
    <t>426903166</t>
  </si>
  <si>
    <t>952901107R</t>
  </si>
  <si>
    <t xml:space="preserve">Čištění budov při provádění oprav a udržovacích prací oken , dveří a konstrukcí </t>
  </si>
  <si>
    <t>1451888929</t>
  </si>
  <si>
    <t>962032230</t>
  </si>
  <si>
    <t>Bourání zdiva z cihel pálených nebo vápenopískových na MV nebo MVC do 1 m3</t>
  </si>
  <si>
    <t>500057688</t>
  </si>
  <si>
    <t>5,78*0,3"dveře"</t>
  </si>
  <si>
    <t>0,9*1,7*0,5"obnovované okno do DK"</t>
  </si>
  <si>
    <t>962081141</t>
  </si>
  <si>
    <t>Bourání příček ze skleněných tvárnic tl do 150 mm</t>
  </si>
  <si>
    <t>169703502</t>
  </si>
  <si>
    <t>3*0,9*1,7+2*2,2*0,5</t>
  </si>
  <si>
    <t>967032975</t>
  </si>
  <si>
    <t>Odsekání plošných fasádních prvků předsazených před líc zdiva přes 80 mm</t>
  </si>
  <si>
    <t>-634241260</t>
  </si>
  <si>
    <t>2*(5+10+5)*0,9"sokl - boky"</t>
  </si>
  <si>
    <t>2*(0,5+6,7+0,5)*0,9"sokl - střed"</t>
  </si>
  <si>
    <t>968062356</t>
  </si>
  <si>
    <t>Vybourání dřevěných rámů oken dvojitých včetně křídel pl do 4 m2</t>
  </si>
  <si>
    <t>-181905476</t>
  </si>
  <si>
    <t>8*0,9*1,7+3,14*0,35*0,35"strana u kolejiště"</t>
  </si>
  <si>
    <t>5*0,9*1,7+3,14*0,35*0,35"strana u komunikace"</t>
  </si>
  <si>
    <t>3*0,9*1,7+3,14*0,35*0,35"bok čekárna"</t>
  </si>
  <si>
    <t>1,2*1,7+1,5*1,7+0,9*1,7+3,14*0,35*0,35"bok DK"</t>
  </si>
  <si>
    <t>968062456</t>
  </si>
  <si>
    <t>Vybourání dřevěných dveřních zárubní včetně křídel pl přes 2 m2</t>
  </si>
  <si>
    <t>1789365131</t>
  </si>
  <si>
    <t>3*0,9*2,2</t>
  </si>
  <si>
    <t>973028141</t>
  </si>
  <si>
    <t>Vysekání kapes ve zdivu z kamene pro zavázání příček nebo zdí tl do 300 mm</t>
  </si>
  <si>
    <t>224134338</t>
  </si>
  <si>
    <t>978015381</t>
  </si>
  <si>
    <t>Otlučení (osekání) vnější vápenné nebo vápenocementové omítky stupně členitosti 1 a 2 rozsahu do 80%</t>
  </si>
  <si>
    <t>-1231740423</t>
  </si>
  <si>
    <t>985421123</t>
  </si>
  <si>
    <t>Injektáž trhlin š 5 mm v cihelném zdivu tl do 600 mm aktivovanou cementovou maltou včetně vrtů</t>
  </si>
  <si>
    <t>1898151133</t>
  </si>
  <si>
    <t>985441223</t>
  </si>
  <si>
    <t>Přídavná šroubovitá nerezová výztuž 2 táhla D 8 mm v drážce v cihelném zdivu hl do 120 mm</t>
  </si>
  <si>
    <t>953138538</t>
  </si>
  <si>
    <t>Přesun sutě</t>
  </si>
  <si>
    <t>997013113</t>
  </si>
  <si>
    <t>Vnitrostaveništní doprava suti a vybouraných hmot pro budovy v do 12 m</t>
  </si>
  <si>
    <t>1270962477</t>
  </si>
  <si>
    <t>1384854814</t>
  </si>
  <si>
    <t>609030734</t>
  </si>
  <si>
    <t>41,162*19 'Přepočtené koeficientem množství</t>
  </si>
  <si>
    <t>400542751</t>
  </si>
  <si>
    <t>171201211</t>
  </si>
  <si>
    <t>Poplatek za uložení odpadu ze sypkých materiálů na skládce - omítka (skládkovné)</t>
  </si>
  <si>
    <t>1917760770</t>
  </si>
  <si>
    <t>-1797978414</t>
  </si>
  <si>
    <t>4,498+8,975+0,203</t>
  </si>
  <si>
    <t>2145007538</t>
  </si>
  <si>
    <t>41,162-24,186-13,676</t>
  </si>
  <si>
    <t>998011002</t>
  </si>
  <si>
    <t>Přesun hmot pro budovy zděné v do 12 m</t>
  </si>
  <si>
    <t>-84646304</t>
  </si>
  <si>
    <t>741</t>
  </si>
  <si>
    <t>Elektroinstalace</t>
  </si>
  <si>
    <t>741-05.1</t>
  </si>
  <si>
    <t>Stavební přípomoce pro elektroinstalaci - drážky, průrazy, zapravení aj.</t>
  </si>
  <si>
    <t>-1131764137</t>
  </si>
  <si>
    <t>Elektroinstalace - slaboproud - příprava kamery</t>
  </si>
  <si>
    <t>743111315R</t>
  </si>
  <si>
    <t>Montáž protrubkování pro datové rozvody</t>
  </si>
  <si>
    <t>2044399574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</si>
  <si>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identifikací._x000d_
_x000d_
Předpoklad 5x kamera na fasádu objektu (rohy+přístřešek) + 1x v čekárně</t>
  </si>
  <si>
    <t>345713510</t>
  </si>
  <si>
    <t>trubka elektroinstalační ohebná Kopoflex</t>
  </si>
  <si>
    <t>847196177</t>
  </si>
  <si>
    <t>150*1,1 'Přepočtené koeficientem množství</t>
  </si>
  <si>
    <t>744422110</t>
  </si>
  <si>
    <t>Montáž kabelu UTP</t>
  </si>
  <si>
    <t>548065726</t>
  </si>
  <si>
    <t>341210100</t>
  </si>
  <si>
    <t>UTP Belden 1583ENH, C5E, 100MHz, 4pár, bezhalogenový</t>
  </si>
  <si>
    <t>-912377564</t>
  </si>
  <si>
    <t>200*1,1 'Přepočtené koeficientem množství</t>
  </si>
  <si>
    <t>220450007</t>
  </si>
  <si>
    <t>Montáž datové skříně rack</t>
  </si>
  <si>
    <t>-341446982</t>
  </si>
  <si>
    <t>3571311R</t>
  </si>
  <si>
    <t>datový rack 12U 600x400mm</t>
  </si>
  <si>
    <t>256</t>
  </si>
  <si>
    <t>-660362313</t>
  </si>
  <si>
    <t>742110503</t>
  </si>
  <si>
    <t>Montáž krabic pro slaboproud zapuštěných plastových odbočných univerzální s víčkem</t>
  </si>
  <si>
    <t>-1850421357</t>
  </si>
  <si>
    <t>34571519</t>
  </si>
  <si>
    <t>krabice univerzální odbočná z PH s víčkem, D 73,5 mm x 43 mm</t>
  </si>
  <si>
    <t>530187414</t>
  </si>
  <si>
    <t>748</t>
  </si>
  <si>
    <t>Elektromontáže - osvětlovací zařízení a svítidla</t>
  </si>
  <si>
    <t>21020200R-D</t>
  </si>
  <si>
    <t>Demontáž světelného piktogramu "Byšice"</t>
  </si>
  <si>
    <t>-1959061786</t>
  </si>
  <si>
    <t>2102030R0</t>
  </si>
  <si>
    <t>Informační systém - montáž prosvětleného piktogramu "Byšice" uchycený na stěnu nebo konstrukci přístřešku</t>
  </si>
  <si>
    <t>ks</t>
  </si>
  <si>
    <t>1992837546</t>
  </si>
  <si>
    <t>Poznámka k položce:_x000d_
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</si>
  <si>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</si>
  <si>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</si>
  <si>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75172111R</t>
  </si>
  <si>
    <t>Demontáž, zpětná montáž a zprovoznění venkovních klimatizačních jednotek</t>
  </si>
  <si>
    <t>-2099911637</t>
  </si>
  <si>
    <t>998751201</t>
  </si>
  <si>
    <t>Přesun hmot procentní pro vzduchotechniku v objektech v do 12 m</t>
  </si>
  <si>
    <t>1451430916</t>
  </si>
  <si>
    <t>764002851</t>
  </si>
  <si>
    <t>Demontáž oplechování parapetů do suti</t>
  </si>
  <si>
    <t>655967285</t>
  </si>
  <si>
    <t>8*1,1"strana u kolejiště"</t>
  </si>
  <si>
    <t>9*1,1"strana u komunikace"</t>
  </si>
  <si>
    <t>4*1,1"bok čekárna"</t>
  </si>
  <si>
    <t>1,4+1,7+1,1"bok DK"</t>
  </si>
  <si>
    <t>764216604</t>
  </si>
  <si>
    <t>Oplechování rovných parapetů mechanicky kotvené z Pz s povrchovou úpravou rš 330 mm vč. přípravy a opravy podkladu</t>
  </si>
  <si>
    <t>-1160016268</t>
  </si>
  <si>
    <t>764004861</t>
  </si>
  <si>
    <t>Demontáž svodu do suti</t>
  </si>
  <si>
    <t>1824381629</t>
  </si>
  <si>
    <t>4*5+4*9</t>
  </si>
  <si>
    <t>764548323</t>
  </si>
  <si>
    <t>Svody kruhové včetně objímek, kolen, odskoků z TiZn lesklého plechu průměru 100 mm</t>
  </si>
  <si>
    <t>1858794828</t>
  </si>
  <si>
    <t>1098907674</t>
  </si>
  <si>
    <t>766</t>
  </si>
  <si>
    <t>Konstrukce truhlářské</t>
  </si>
  <si>
    <t>766622132</t>
  </si>
  <si>
    <t>Montáž plastových oken plochy přes 1 m2 otevíravých výšky do 2,5 m s rámem do zdiva</t>
  </si>
  <si>
    <t>-1026069514</t>
  </si>
  <si>
    <t>Poznámka k položce:_x000d_
Vč. parotěsných či kompresních pásek dle ČSN.</t>
  </si>
  <si>
    <t>12*0,9*1,7+6*0,9*1,7+1,2*1,7+1,5*1,7+3*0,9*1,7+4*0,7*0,7</t>
  </si>
  <si>
    <t>61140053.1</t>
  </si>
  <si>
    <t>okno plastové 1křídlové 90x170 cm O/OS, barva v oboustranném dekoru dle výběru investora, celoobvodové kování ROTO NT - izolační dvojsklo s vloženou meziskelní mřížkou, zasklení 4-16-4, Uw max 1,2 W/m2.K</t>
  </si>
  <si>
    <t>311159118</t>
  </si>
  <si>
    <t>Poznámka k položce:_x000d_
Jedná se o orientační vnější rozměry otvoru! Před zadáním do výroby je nutné zaměření každého otvoru. Pozor - změna typu oken, nutno přizpůsobit dle situace po vybourání původních oken!_x000d_
_x000d_
Okna budou mít vloženou meziskelní mřížku pro optické rozdělení do kříže (imitace nadsvětlíku a dvoukřídlových oken).</t>
  </si>
  <si>
    <t>4"strana u komunikace - běžné"</t>
  </si>
  <si>
    <t>2"boky - běžné"</t>
  </si>
  <si>
    <t>6"strana u kolejí-běžné"</t>
  </si>
  <si>
    <t>61140053.1.3</t>
  </si>
  <si>
    <t>okno plastové bezpečnostní, 1křídlové O/OS 90x170 cm, barva v oboustranném dekoru dle výběru investora, celoobvodové kování ROTO NT - izolační dvojsklo s vloženou meziskelní mřížkou, Uw max 1,2 W/m2.K</t>
  </si>
  <si>
    <t>-780592406</t>
  </si>
  <si>
    <t>Poznámka k položce:_x000d_
Jedná se o orientační vnější rozměry otvoru! Před zadáním do výroby je nutné zaměření každého otvoru. Pozor - změna typu oken, nutno přizpůsobit dle situace po vybourání původních oken!_x000d_
_x000d_
Bezpečnostní zasklení s vloženou fólií, BT3 dle ČSN ENV 1627-1630_x000d_
_x000d_
Okna budou mít vloženou meziskelní mřížku pro optické rozdělení do kříže (imitace nadsvětlíku a dvoukřídlových oken).</t>
  </si>
  <si>
    <t>2"strana u kolejí 1NP-bezpečnostní čiré"</t>
  </si>
  <si>
    <t>2"strana u komunikace 1NP-bezpečnostní čiré"</t>
  </si>
  <si>
    <t>2"bok čekárna 1NP-bezpečnostní čiré"</t>
  </si>
  <si>
    <t>61140053.1.6</t>
  </si>
  <si>
    <t>okno plastové bezpečnostní, 2křídlové O/OS 120x170 cm, barva v oboustranném dekoru dle výběru investora, celoobvodové kování ROTO NT - izolační dvojsklo s vloženou meziskelní mřížkou, Uw max 1,2 W/m2.K</t>
  </si>
  <si>
    <t>-1162103944</t>
  </si>
  <si>
    <t>1"bok DK 1NP - bezpečnostní čiré"</t>
  </si>
  <si>
    <t>81</t>
  </si>
  <si>
    <t>61140053.1.7</t>
  </si>
  <si>
    <t>okno plastové bezpečnostní, 2křídlové O/OS 150x170 cm, barva v oboustranném dekoru dle výběru investora, celoobvodové kování ROTO NT - izolační dvojsklo s vloženou meziskelní mřížkou, Uw max 1,2 W/m2.K</t>
  </si>
  <si>
    <t>1245157385</t>
  </si>
  <si>
    <t>1"bok DK 1NP bezpečnostní čiré"</t>
  </si>
  <si>
    <t>82</t>
  </si>
  <si>
    <t>61140053.1.2</t>
  </si>
  <si>
    <t>okno plastové bezpečnostní, 1křídlové fixní s vloženou nadokenní větrací mřížkou 90x170 cm,mléčné, barva v oboustr. dekoru dle výběru investora, celoobvodové kování ROTO NT - izolační dvojsklo s vloženou meziskelní mřížkou, Uw max 1,2 W/m2.K</t>
  </si>
  <si>
    <t>75828706</t>
  </si>
  <si>
    <t>Poznámka k položce:_x000d_
Jedná se o orientační vnější rozměry otvoru! Před zadáním do výroby je nutné zaměření každého otvoru. Pozor - změna typu oken, nutno přizpůsobit dle situace po vybourání původních oken!_x000d_
_x000d_
Nad okno bude vložena nadokenní ventilančí mřížka Renson AK 80 pro zajištění výměny vzduchu s mechanickým ovládáním na tyč_x000d_
_x000d_
Bezpečnostní zasklení s vloženou fólií, BT3 dle ČSN ENV 1627-1630_x000d_
_x000d_
Okna budou mít vloženou meziskelní mřížku pro optické rozdělení do kříže (imitace nadsvětlíku a dvoukřídlových oken).</t>
  </si>
  <si>
    <t>3"schodiště + koupelna 2NP mléčné bezpečnostní s větrací mřížkou - náhrada luxfer s mřížkou"</t>
  </si>
  <si>
    <t>83</t>
  </si>
  <si>
    <t>61140053.8</t>
  </si>
  <si>
    <t>okno plastové fixní kulaté průměr 70cm, mléčné zasklení, barva v oboustranném dekoru dle výběru investora, izolační dvojsklo, zasklení 4-16-4, Uw max 1,2 W/m2.K</t>
  </si>
  <si>
    <t>-828148480</t>
  </si>
  <si>
    <t>Poznámka k položce:_x000d_
Okna budou mít vloženou meziskelní mřížku pro optické rozdělení do kříže</t>
  </si>
  <si>
    <t>4"půda"</t>
  </si>
  <si>
    <t>84</t>
  </si>
  <si>
    <t>766660411</t>
  </si>
  <si>
    <t>Montáž vchodových dveří jednokřídlových bez nadsvětlíku do zdiva</t>
  </si>
  <si>
    <t>-1663324011</t>
  </si>
  <si>
    <t>85</t>
  </si>
  <si>
    <t>5534134R45</t>
  </si>
  <si>
    <t xml:space="preserve">dveře plastové vchodové bezpečnostní 1křídlové 90x220 cm z 1/3 prosklené - mléčné, barva v oboustranném dekoru dle výběru investora, otevíravé, kování bezp. celoobvodové vícebodové, vč. zámku a rámu </t>
  </si>
  <si>
    <t>-704392856</t>
  </si>
  <si>
    <t>Poznámka k položce:_x000d_
Jedná se o orientační vnější rozměry otvoru, před realizací nutné přesné zaměření!_x000d_
_x000d_
Dveře budou dodány s dodatečným vyztužením ocelovými výztuhami a zpevněním rohů._x000d_
Výplň HPL z vyztužené lisované syntetické pryskyřice nepodléhající tepelné roztažnosti._x000d_
Vícebodové bezpečnostní kování._x000d_
_x000d_
Pozor - změna typu dveří, nutno přizpůsobit dle situace po vybourání původních dveří!_x000d_
_x000d_
Bezpečnostní zasklení s vloženou fólií, BT3 dle ČSN ENV 1627-1630</t>
  </si>
  <si>
    <t>1"byty"</t>
  </si>
  <si>
    <t>86</t>
  </si>
  <si>
    <t>5534134R49</t>
  </si>
  <si>
    <t xml:space="preserve">dveře plastové vchodové bezpečnostní 1křídlové 90x220 cm z 1/3 prosklené - čiré, barva v oboustranném dekoru dle výběru investora, otevíravé, kování bezp. celoobvodové vícebodové, vč. zámku a rámu </t>
  </si>
  <si>
    <t>-849077679</t>
  </si>
  <si>
    <t>2"čekárna+DK"</t>
  </si>
  <si>
    <t>87</t>
  </si>
  <si>
    <t>766441811</t>
  </si>
  <si>
    <t>Demontáž parapetních desek dřevěných, laminovaných šířky do 30 cm</t>
  </si>
  <si>
    <t>-1991368258</t>
  </si>
  <si>
    <t>88</t>
  </si>
  <si>
    <t>766694113</t>
  </si>
  <si>
    <t>Montáž parapetních desek dřevěných, laminovaných šířky do 30 cm délky do 2,6 m</t>
  </si>
  <si>
    <t>-1981324980</t>
  </si>
  <si>
    <t>89</t>
  </si>
  <si>
    <t>611444020</t>
  </si>
  <si>
    <t>parapet plastový vnitřní - Deceuninck komůrkový - šíře dle aktuální situace po osazení nových oken</t>
  </si>
  <si>
    <t>-12549992</t>
  </si>
  <si>
    <t>Poznámka k položce:_x000d_
Jedná se o orientační vnější rozměry otvoru, před realizací nutné přesné zaměření.</t>
  </si>
  <si>
    <t>8*1,2"strana u kolejiště"</t>
  </si>
  <si>
    <t>9*1,2"strana u komunikace"</t>
  </si>
  <si>
    <t>4*1,2"bok čekárna"</t>
  </si>
  <si>
    <t>1,5+1,8+1,2"bok DK"</t>
  </si>
  <si>
    <t>90</t>
  </si>
  <si>
    <t>611444150</t>
  </si>
  <si>
    <t>koncovka k parapetu plastovému vnitřnímu 1 pár</t>
  </si>
  <si>
    <t>568986970</t>
  </si>
  <si>
    <t>91</t>
  </si>
  <si>
    <t>998766202</t>
  </si>
  <si>
    <t>Přesun hmot procentní pro konstrukce truhlářské v objektech v do 12 m</t>
  </si>
  <si>
    <t>1958794287</t>
  </si>
  <si>
    <t>92</t>
  </si>
  <si>
    <t>767610115</t>
  </si>
  <si>
    <t>Montáž oken jednoduchých pevných do zdiva plochy do 0,6 m2</t>
  </si>
  <si>
    <t>855710896</t>
  </si>
  <si>
    <t>4*0,7*0,5</t>
  </si>
  <si>
    <t>93</t>
  </si>
  <si>
    <t>767-06</t>
  </si>
  <si>
    <t>sklepní dvířka, ocelový rám, výplň mřížka z tahokovu vč povrchové úpravy žárovým zinkováním, kompletní konstrukce včetně kotvení</t>
  </si>
  <si>
    <t>-716357821</t>
  </si>
  <si>
    <t>Poznámka k položce:_x000d_
orientační vnější rozměry 70/50cm</t>
  </si>
  <si>
    <t>94</t>
  </si>
  <si>
    <t>767641110</t>
  </si>
  <si>
    <t>Montáž dokončení okování dveří otvíravých jednokřídlových</t>
  </si>
  <si>
    <t>-1215398015</t>
  </si>
  <si>
    <t>95</t>
  </si>
  <si>
    <t>549146300</t>
  </si>
  <si>
    <t xml:space="preserve">kování bezpečnostní včetně štítu Golem nerez-  klika-klika</t>
  </si>
  <si>
    <t>1402364670</t>
  </si>
  <si>
    <t>Poznámka k položce:_x000d_
provedení dle upřesnění zástupce investora na místě u konkrétních dveří</t>
  </si>
  <si>
    <t>96</t>
  </si>
  <si>
    <t>549641500</t>
  </si>
  <si>
    <t>vložka zámková cylindrická oboustranná bezpečnostní FAB DYNAMIC + 4 klíče</t>
  </si>
  <si>
    <t>-505397426</t>
  </si>
  <si>
    <t>97</t>
  </si>
  <si>
    <t>767649191</t>
  </si>
  <si>
    <t>Montáž dveří - samozavírače hydraulického</t>
  </si>
  <si>
    <t>-16792550</t>
  </si>
  <si>
    <t>98</t>
  </si>
  <si>
    <t>549172500</t>
  </si>
  <si>
    <t>samozavírač dveří hydraulický</t>
  </si>
  <si>
    <t>-1630889170</t>
  </si>
  <si>
    <t>99</t>
  </si>
  <si>
    <t>767662120-D</t>
  </si>
  <si>
    <t>Demontáž mříží pevných přivařených</t>
  </si>
  <si>
    <t>-1543218877</t>
  </si>
  <si>
    <t>Poznámka k položce:_x000d_
Jedná se o orientační rozměry vnějšího otvoru. Pro realizaci je nutné přesné zaměření!</t>
  </si>
  <si>
    <t>2*1*1,8+1,6*1,8</t>
  </si>
  <si>
    <t>100</t>
  </si>
  <si>
    <t>767893115</t>
  </si>
  <si>
    <t>Montáž stříšek nad vstupy kotvených pomocí závěsů rovných, výplň skleněná šířky do 1,50 m</t>
  </si>
  <si>
    <t>-1027888432</t>
  </si>
  <si>
    <t>101</t>
  </si>
  <si>
    <t>GTA.7200533</t>
  </si>
  <si>
    <t xml:space="preserve">Vchodová stříška Gutta Guttavordach PT/GR  160x90cm - stříbrná</t>
  </si>
  <si>
    <t>-986473865</t>
  </si>
  <si>
    <t>102</t>
  </si>
  <si>
    <t>767996801</t>
  </si>
  <si>
    <t>Demontáž atypických zámečnických konstrukcí rozebráním hmotnosti jednotlivých dílů do 50 kg</t>
  </si>
  <si>
    <t>kg</t>
  </si>
  <si>
    <t>1648043419</t>
  </si>
  <si>
    <t>103</t>
  </si>
  <si>
    <t>235618397</t>
  </si>
  <si>
    <t>782</t>
  </si>
  <si>
    <t>Dokončovací práce - obklady z kamene</t>
  </si>
  <si>
    <t>104</t>
  </si>
  <si>
    <t>782112111</t>
  </si>
  <si>
    <t>Montáž obkladu stěn z pravoúhlých desek z měkkého kamene do lepidla tl do 25 mm</t>
  </si>
  <si>
    <t>836666957</t>
  </si>
  <si>
    <t>105</t>
  </si>
  <si>
    <t>595212301</t>
  </si>
  <si>
    <t>betonový obklad Stegu AMSTERDAM 2 - GREY 260x76mm včetně rohových tvarovek</t>
  </si>
  <si>
    <t>822894126</t>
  </si>
  <si>
    <t>49,86*1,1 'Přepočtené koeficientem množství</t>
  </si>
  <si>
    <t>106</t>
  </si>
  <si>
    <t>782991111</t>
  </si>
  <si>
    <t>Penetrace podkladu obkladu z kamene</t>
  </si>
  <si>
    <t>1844120474</t>
  </si>
  <si>
    <t>107</t>
  </si>
  <si>
    <t>782991422</t>
  </si>
  <si>
    <t>Základní čištění nových kamenných obkladů včetně dvouvrstvého impregnačního nátěru</t>
  </si>
  <si>
    <t>255460364</t>
  </si>
  <si>
    <t>108</t>
  </si>
  <si>
    <t>998782202</t>
  </si>
  <si>
    <t>Přesun hmot procentní pro obklady kamenné v objektech v do 12 m</t>
  </si>
  <si>
    <t>-1247972891</t>
  </si>
  <si>
    <t>Dokončovací práce - nátěry</t>
  </si>
  <si>
    <t>109</t>
  </si>
  <si>
    <t>271444031</t>
  </si>
  <si>
    <t>110</t>
  </si>
  <si>
    <t>783221112</t>
  </si>
  <si>
    <t>Nátěry syntetické KDK lesklý povrch 1x antikorozní, 1x základní, 2x email</t>
  </si>
  <si>
    <t>-1467946054</t>
  </si>
  <si>
    <t>111</t>
  </si>
  <si>
    <t>783823133</t>
  </si>
  <si>
    <t>Penetrační silikátový nátěr hladkých, tenkovrstvých zrnitých nebo štukových omítek</t>
  </si>
  <si>
    <t>-1196300281</t>
  </si>
  <si>
    <t>112</t>
  </si>
  <si>
    <t>783827423</t>
  </si>
  <si>
    <t>Krycí dvojnásobný silikátový nátěr omítek stupně členitosti 1 a 2</t>
  </si>
  <si>
    <t>-1784788743</t>
  </si>
  <si>
    <t>113</t>
  </si>
  <si>
    <t>783827429</t>
  </si>
  <si>
    <t>Příplatek k cenám dvojnásobného nátěru omítek stupně členitosti 1 a 2 za biocidní přísadu</t>
  </si>
  <si>
    <t>-366712309</t>
  </si>
  <si>
    <t>114</t>
  </si>
  <si>
    <t>783897615</t>
  </si>
  <si>
    <t>Příplatek k cenám dvojnásobného krycího nátěru omítek za za barevné provedení v odstínu sytém</t>
  </si>
  <si>
    <t>-1786364947</t>
  </si>
  <si>
    <t>115</t>
  </si>
  <si>
    <t>783897603</t>
  </si>
  <si>
    <t>Příplatek k cenám dvojnásobného krycího nátěru omítek za provedení styku 2 barev</t>
  </si>
  <si>
    <t>-875734417</t>
  </si>
  <si>
    <t>116</t>
  </si>
  <si>
    <t>783846523</t>
  </si>
  <si>
    <t>Antigraffiti nátěr trvalý do 100 cyklů odstranění graffiti omítek hladkých, zrnitých, štukových</t>
  </si>
  <si>
    <t>622878514</t>
  </si>
  <si>
    <t>(5+0,5+6,7+0,5+5+10+5+0,5+6,7+0,5+5+10)*3,1</t>
  </si>
  <si>
    <t>117</t>
  </si>
  <si>
    <t>783846533</t>
  </si>
  <si>
    <t>Antigraffiti nátěr trvalý do 100 cyklů odstranění graffiti lícového zdiva</t>
  </si>
  <si>
    <t>412129246</t>
  </si>
  <si>
    <t>49,86"sokl"</t>
  </si>
  <si>
    <t>786</t>
  </si>
  <si>
    <t>Dokončovací práce - čalounické úpravy</t>
  </si>
  <si>
    <t>118</t>
  </si>
  <si>
    <t>786624111</t>
  </si>
  <si>
    <t>Montáž lamelové žaluzie do oken zdvojených otevíravých, sklápěcích a vyklápěcích</t>
  </si>
  <si>
    <t>1123228287</t>
  </si>
  <si>
    <t>38,68"okna"</t>
  </si>
  <si>
    <t>2*1,5*0,9"dveře čiré sklo DK+čekárna"</t>
  </si>
  <si>
    <t>119</t>
  </si>
  <si>
    <t>553462000</t>
  </si>
  <si>
    <t>žaluzie horizontální interiérové</t>
  </si>
  <si>
    <t>-1042615879</t>
  </si>
  <si>
    <t>120</t>
  </si>
  <si>
    <t>998786202</t>
  </si>
  <si>
    <t>Přesun hmot procentní pro čalounické úpravy v objektech v do 12 m</t>
  </si>
  <si>
    <t>-294829698</t>
  </si>
  <si>
    <t>O01</t>
  </si>
  <si>
    <t>Mobiliář</t>
  </si>
  <si>
    <t>121</t>
  </si>
  <si>
    <t>O0013</t>
  </si>
  <si>
    <t>D+M venkovní lavice, vel. 1300/500, vč povrchové úpravy - viz TZ</t>
  </si>
  <si>
    <t>-444712738</t>
  </si>
  <si>
    <t>Poznámka k položce:_x000d_
Lavice budou v antivandal provedení a zabezpečeny proti odcizení pevným přikotvením chem. kotvou do bet. podkladu._x000d_
_x000d_
Provedení dle sm. SŽDC PO-20/2019-GŘ - „Moderní design a architektura nádraží a zastávek ČR – Mobiliář“ _x000d_
_x000d_
čj. 62741/2019-SŽDC-GŘ-O23 ze dne 23. 10. 2019</t>
  </si>
  <si>
    <t>122</t>
  </si>
  <si>
    <t>O0014</t>
  </si>
  <si>
    <t>D+M odpadkové koše, ocelový plech, vel. 500x250 V=1100 mm - viz TZ</t>
  </si>
  <si>
    <t>1255636511</t>
  </si>
  <si>
    <t>Poznámka k položce:_x000d_
koše budou v antivandal provedení a zabezpečeny proti krádeži ukotvením na chem. kotvu k bet. podkladu - dle vyjádření zástupce investora na místě._x000d_
_x000d_
Provedení dle sm. SŽDC PO-20/2019-GŘ - „Moderní design a architektura nádraží a zastávek ČR – Mobiliář“ _x000d_
_x000d_
čj. 62741/2019-SŽDC-GŘ-O23 ze dne 23. 10. 2019</t>
  </si>
  <si>
    <t>123</t>
  </si>
  <si>
    <t>O0015</t>
  </si>
  <si>
    <t>Odvoz a likvidace stávajících venkovních lavic, košů a květináčů</t>
  </si>
  <si>
    <t>603723195</t>
  </si>
  <si>
    <t>22-M</t>
  </si>
  <si>
    <t>Montáže oznam. a zabezp. zařízení</t>
  </si>
  <si>
    <t>124</t>
  </si>
  <si>
    <t>220320021</t>
  </si>
  <si>
    <t>Montáž hodin venkovních</t>
  </si>
  <si>
    <t>-1705522202</t>
  </si>
  <si>
    <t>125</t>
  </si>
  <si>
    <t>3944525R2</t>
  </si>
  <si>
    <t>Čtvercové venkovní hodiny analogové jednostranné na stěnu METROLINE typ 242.A.60.J.B.C11.LLX</t>
  </si>
  <si>
    <t>106032507</t>
  </si>
  <si>
    <t>126</t>
  </si>
  <si>
    <t>220370440</t>
  </si>
  <si>
    <t>Montáž reproduktoru vč. konzoly</t>
  </si>
  <si>
    <t>-1909268727</t>
  </si>
  <si>
    <t>Poznámka k položce:_x000d_
Práce na těchto zařízeních je nutné koordinovat se správcem těchto zařízení - správou sdělovací a zabezpečovací techniky SSZT!</t>
  </si>
  <si>
    <t>127</t>
  </si>
  <si>
    <t>22-M-000</t>
  </si>
  <si>
    <t>reproduktor DEXON SC20AH vč. konzoly kompletní</t>
  </si>
  <si>
    <t>1688625937</t>
  </si>
  <si>
    <t>220370101</t>
  </si>
  <si>
    <t>Funkční dodavatelské přezkoušení železničního rozhlasového zařízení reproduktoru</t>
  </si>
  <si>
    <t>-946459403</t>
  </si>
  <si>
    <t>129</t>
  </si>
  <si>
    <t>22037044R2.1</t>
  </si>
  <si>
    <t>Zapravení a výměna stávajícího vedení oznamovacích a slaboproudých zařízení na fasádě, doplnění nového k hodinám včetně dopojení</t>
  </si>
  <si>
    <t>-1100819318</t>
  </si>
  <si>
    <t>Poznámka k položce:_x000d_
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částí_x000d_
_x000d_
Práce na těchto zařízeních je nutné koordinovat se správcem těchto zařízení - správou sdělovací a zabezpečovací techniky SSZT!</t>
  </si>
  <si>
    <t>003 - Oprava přístřešku</t>
  </si>
  <si>
    <t xml:space="preserve">70 -  Ostatní</t>
  </si>
  <si>
    <t xml:space="preserve">    1 - Zemní práce</t>
  </si>
  <si>
    <t xml:space="preserve">    2 - Zakládání</t>
  </si>
  <si>
    <t xml:space="preserve">    5 - Komunikace</t>
  </si>
  <si>
    <t xml:space="preserve">    776 - Podlahy povlakové</t>
  </si>
  <si>
    <t>VRN1 - Průzkumné, geodetické a projektové práce</t>
  </si>
  <si>
    <t>1061375623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</si>
  <si>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</si>
  <si>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</si>
  <si>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</si>
  <si>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779594945</t>
  </si>
  <si>
    <t>Zemní práce</t>
  </si>
  <si>
    <t>113107132</t>
  </si>
  <si>
    <t>Odstranění podkladu z betonu prostého tl 300 mm ručně</t>
  </si>
  <si>
    <t>804212204</t>
  </si>
  <si>
    <t>3,5*5"nový přístřešek"</t>
  </si>
  <si>
    <t>113107122</t>
  </si>
  <si>
    <t>Odstranění podkladu z kameniva drceného tl 200 mm ručně</t>
  </si>
  <si>
    <t>2125294089</t>
  </si>
  <si>
    <t>181951102</t>
  </si>
  <si>
    <t>Úprava pláně v hornině tř. 1 až 4 se zhutněním</t>
  </si>
  <si>
    <t>-1539230661</t>
  </si>
  <si>
    <t>Zakládání</t>
  </si>
  <si>
    <t>274321511</t>
  </si>
  <si>
    <t>Základové pasy ze ŽB bez zvýšených nároků na prostředí tř. C 25/30</t>
  </si>
  <si>
    <t>686376103</t>
  </si>
  <si>
    <t>2*3,5*0,5*1,2"nové sloupy+stěny"</t>
  </si>
  <si>
    <t>274351111</t>
  </si>
  <si>
    <t>Bednění základových pasů tradiční oboustranné</t>
  </si>
  <si>
    <t>83118947</t>
  </si>
  <si>
    <t>2*4*1,2</t>
  </si>
  <si>
    <t>Komunikace</t>
  </si>
  <si>
    <t>564760111</t>
  </si>
  <si>
    <t>Podklad z kameniva hrubého drceného vel. 16-32 mm tl 200 mm</t>
  </si>
  <si>
    <t>-1539002894</t>
  </si>
  <si>
    <t>56472111R</t>
  </si>
  <si>
    <t>Podklad z kameniva hrubého drceného vel. 8-16 mm tl 50 mm</t>
  </si>
  <si>
    <t>-1427189790</t>
  </si>
  <si>
    <t>596841222</t>
  </si>
  <si>
    <t>Kladení betonové dlažby komunikací pro pěší do lože z cement malty vel do 0,25 m2 plochy do 300 m2</t>
  </si>
  <si>
    <t>839094544</t>
  </si>
  <si>
    <t>5924600R</t>
  </si>
  <si>
    <t xml:space="preserve">dlažba plošná betonová terasová reliéfní impregnovaná LAURIA PCT 400x400x40mm </t>
  </si>
  <si>
    <t>-601693256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</si>
  <si>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</si>
  <si>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17,5*1,03 'Přepočtené koeficientem množství</t>
  </si>
  <si>
    <t>916131213</t>
  </si>
  <si>
    <t>Osazení silničního obrubníku betonového stojatého s boční opěrou do lože z betonu prostého</t>
  </si>
  <si>
    <t>-1647591013</t>
  </si>
  <si>
    <t>2*3,5+5</t>
  </si>
  <si>
    <t>59217033</t>
  </si>
  <si>
    <t>obrubník betonový silniční 1000x100x300mm</t>
  </si>
  <si>
    <t>-212645301</t>
  </si>
  <si>
    <t>12*1,03 'Přepočtené koeficientem množství</t>
  </si>
  <si>
    <t>771669336</t>
  </si>
  <si>
    <t>237560217</t>
  </si>
  <si>
    <t>-1769003920</t>
  </si>
  <si>
    <t>961044111</t>
  </si>
  <si>
    <t>Bourání základů z betonu prostého</t>
  </si>
  <si>
    <t>-151527859</t>
  </si>
  <si>
    <t>965042241</t>
  </si>
  <si>
    <t>Bourání podkladů pod dlažby nebo mazanin betonových nebo z litého asfaltu tl přes 100 mm pl přes 4 m2</t>
  </si>
  <si>
    <t>-297274431</t>
  </si>
  <si>
    <t>17,5*0,2</t>
  </si>
  <si>
    <t>113202111</t>
  </si>
  <si>
    <t>Vytrhání obrub/betonového monolitu</t>
  </si>
  <si>
    <t>1039135645</t>
  </si>
  <si>
    <t>949101112</t>
  </si>
  <si>
    <t>Lešení pomocné pro objekty pozemních staveb s lešeňovou podlahou v do 3,5 m zatížení do 150 kg/m2</t>
  </si>
  <si>
    <t>-1487015679</t>
  </si>
  <si>
    <t>973031345</t>
  </si>
  <si>
    <t>Vysekání kapes ve zdivu cihelném na MV nebo MVC pl do 0,25 m2 hl do 300 mm</t>
  </si>
  <si>
    <t>-1758701471</t>
  </si>
  <si>
    <t>974031165</t>
  </si>
  <si>
    <t>Vysekání rýh ve zdivu cihelném hl do 150 mm š do 200 mm</t>
  </si>
  <si>
    <t>1793191402</t>
  </si>
  <si>
    <t>981011312</t>
  </si>
  <si>
    <t>Demolice budov zděných na MVC podíl konstrukcí do 15 % postupným rozebíráním</t>
  </si>
  <si>
    <t>315852595</t>
  </si>
  <si>
    <t>2,5*5*2+1,25*5*0,5"původní přístavba"</t>
  </si>
  <si>
    <t>1884453549</t>
  </si>
  <si>
    <t>407553427</t>
  </si>
  <si>
    <t>1894783035</t>
  </si>
  <si>
    <t>36,467*19 'Přepočtené koeficientem množství</t>
  </si>
  <si>
    <t>-28820986</t>
  </si>
  <si>
    <t>10,938+2+7,7+2,46+0,679+0,54+3</t>
  </si>
  <si>
    <t>1036298799</t>
  </si>
  <si>
    <t>1033530111</t>
  </si>
  <si>
    <t>997221855</t>
  </si>
  <si>
    <t>Poplatek za uložení odpadu z kameniva na skládce (skládkovné)</t>
  </si>
  <si>
    <t>952622119</t>
  </si>
  <si>
    <t>96064852</t>
  </si>
  <si>
    <t>36,467-27,317-2-0,4-5,75</t>
  </si>
  <si>
    <t>998011001</t>
  </si>
  <si>
    <t>Přesun hmot pro budovy zděné v do 6 m</t>
  </si>
  <si>
    <t>1344877435</t>
  </si>
  <si>
    <t>28,47-14,623</t>
  </si>
  <si>
    <t>998223011</t>
  </si>
  <si>
    <t>Přesun hmot pro pozemní komunikace s krytem dlážděným</t>
  </si>
  <si>
    <t>-434632137</t>
  </si>
  <si>
    <t>762332532</t>
  </si>
  <si>
    <t>Montáž vázaných kcí krovů pravidelných z řeziva hoblovaného průřezové plochy do 224 cm2</t>
  </si>
  <si>
    <t>513327210</t>
  </si>
  <si>
    <t>7*4"krokve 100/180 mm"</t>
  </si>
  <si>
    <t>60512130</t>
  </si>
  <si>
    <t>hranol stavební řezivo průřezu do 224cm2 do dl 6m</t>
  </si>
  <si>
    <t>1912730586</t>
  </si>
  <si>
    <t>28*0,1*0,18</t>
  </si>
  <si>
    <t>0,504*0,15"prořez, materiálová rezerva"</t>
  </si>
  <si>
    <t>762332534</t>
  </si>
  <si>
    <t>Montáž vázaných kcí krovů pravidelných z řeziva hoblovaného průřezové plochy do 450 cm2</t>
  </si>
  <si>
    <t>-2066539965</t>
  </si>
  <si>
    <t>2*2*5"pozednice 200/200mm + 200/150 mm"</t>
  </si>
  <si>
    <t>4*4+2*1"sloupy+pásky 200/200 mm"</t>
  </si>
  <si>
    <t>60512140</t>
  </si>
  <si>
    <t>hranol stavební řezivo průřezu do 450cm2 do dl 6m</t>
  </si>
  <si>
    <t>1679368443</t>
  </si>
  <si>
    <t>2*5*0,2*0,15"pozednice 200/150mm"</t>
  </si>
  <si>
    <t>2*5*0,2*0,2"pozednice 200/200mm"</t>
  </si>
  <si>
    <t>4*4*0,2*0,2"sloup 200/200mm"</t>
  </si>
  <si>
    <t>2*1*0,2*0,2"pásek 200/200mm"</t>
  </si>
  <si>
    <t>1,42*0,15"prořez, materiálová rezerva"</t>
  </si>
  <si>
    <t>762081150</t>
  </si>
  <si>
    <t>Hoblování hraněného řeziva ve staveništní dílně</t>
  </si>
  <si>
    <t>1588375571</t>
  </si>
  <si>
    <t>0,58+1,633</t>
  </si>
  <si>
    <t>762082530</t>
  </si>
  <si>
    <t>Provedení tesařského profilování zhlaví trámu jednoduchý vnitřní jeden a půloblouk plochy do 320 cm2</t>
  </si>
  <si>
    <t>-1710823897</t>
  </si>
  <si>
    <t>762082540</t>
  </si>
  <si>
    <t>Provedení tesařského profilování zhlaví trámu jednoduchý vnitřní jeden a půloblouk pl. přes 320 cm2</t>
  </si>
  <si>
    <t>-2134950934</t>
  </si>
  <si>
    <t>76234391R</t>
  </si>
  <si>
    <t xml:space="preserve">Dřevěná stěna přístřešku včetně nosných sloupů - replika dle fotodokumentace v TZ, příprava pro osazení fabrických oken </t>
  </si>
  <si>
    <t>-1482195934</t>
  </si>
  <si>
    <t xml:space="preserve">Poznámka k položce:_x000d_
Stávající stěna bude včetně sloupů a připravena pro osazení 3ks nových fabrických oken (samostatná dodávka v jiné položce)._x000d_
</t>
  </si>
  <si>
    <t>2*3,5*3,5+3,5*0,5"boční stěny"</t>
  </si>
  <si>
    <t>61144014</t>
  </si>
  <si>
    <t>Okno fabrické pevně zasklené v kovovém rámu 90x200cm, členění dle fotografie v TZ, bezpečnostní jednoduché zasklení s vloženou fólií (např. Stratobel 33.2)</t>
  </si>
  <si>
    <t>322028293</t>
  </si>
  <si>
    <t>Poznámka k položce:_x000d_
boční stěna přístřešku</t>
  </si>
  <si>
    <t>-1243139609</t>
  </si>
  <si>
    <t>4*5</t>
  </si>
  <si>
    <t>-669992701</t>
  </si>
  <si>
    <t>20*1,1 'Přepočtené koeficientem množství</t>
  </si>
  <si>
    <t>1865379425</t>
  </si>
  <si>
    <t>2*4*0,2</t>
  </si>
  <si>
    <t>-521988784</t>
  </si>
  <si>
    <t>1,6*0,06</t>
  </si>
  <si>
    <t>-1489842121</t>
  </si>
  <si>
    <t>0,58+1,633+22*0,025+0,096</t>
  </si>
  <si>
    <t>-936579302</t>
  </si>
  <si>
    <t>-343171032</t>
  </si>
  <si>
    <t>10*5*0,04*0,06</t>
  </si>
  <si>
    <t>0,12*0,15"prořez,ztratné, mat. rezerva"</t>
  </si>
  <si>
    <t>-1961301706</t>
  </si>
  <si>
    <t>7*4</t>
  </si>
  <si>
    <t>525928223</t>
  </si>
  <si>
    <t>7*4*0,06*0,06</t>
  </si>
  <si>
    <t>0,101*0,15"ztratné, prořez, mat. rezerva"</t>
  </si>
  <si>
    <t>1141215378</t>
  </si>
  <si>
    <t>2,859+0,138+0,116</t>
  </si>
  <si>
    <t>998762201</t>
  </si>
  <si>
    <t>Přesun hmot procentní pro kce tesařské v objektech v do 6 m</t>
  </si>
  <si>
    <t>-863429683</t>
  </si>
  <si>
    <t>764111641.LND</t>
  </si>
  <si>
    <t>Krytina střechy rovné drážkováním ze svitků LINDAB SEAMLINE Elite rš 670 mm sklonu do 30°</t>
  </si>
  <si>
    <t>905824519</t>
  </si>
  <si>
    <t xml:space="preserve">Poznámka k položce:_x000d_
Předpokládaná barva 088 břidlicově šedá matná, kód barvy BRSE, NCS S 7005-B20G, RAL 7016, struktura jemně strukturovaná,  barva bude finálně odsouhlasena na základě předložení vzorníku zástupcem ivestora na místě.</t>
  </si>
  <si>
    <t>28368943</t>
  </si>
  <si>
    <t>2*4</t>
  </si>
  <si>
    <t>1539597845</t>
  </si>
  <si>
    <t>-903865418</t>
  </si>
  <si>
    <t>-957763441</t>
  </si>
  <si>
    <t>1355655394</t>
  </si>
  <si>
    <t>75160991</t>
  </si>
  <si>
    <t>936247054</t>
  </si>
  <si>
    <t>-1623400056</t>
  </si>
  <si>
    <t>998764201</t>
  </si>
  <si>
    <t>Přesun hmot procentní pro konstrukce klempířské v objektech v do 6 m</t>
  </si>
  <si>
    <t>-121323713</t>
  </si>
  <si>
    <t>-699473732</t>
  </si>
  <si>
    <t>-720717679</t>
  </si>
  <si>
    <t>20*1,15 'Přepočtené koeficientem množství</t>
  </si>
  <si>
    <t>-164844626</t>
  </si>
  <si>
    <t>998765201</t>
  </si>
  <si>
    <t>Přesun hmot procentní pro krytiny skládané v objektech v do 6 m</t>
  </si>
  <si>
    <t>-957790664</t>
  </si>
  <si>
    <t>776</t>
  </si>
  <si>
    <t>Podlahy povlakové</t>
  </si>
  <si>
    <t>776511810</t>
  </si>
  <si>
    <t>Demontáž povlakových podlah lepených bez podložky - vícevrstvých</t>
  </si>
  <si>
    <t>684900121</t>
  </si>
  <si>
    <t>998776201</t>
  </si>
  <si>
    <t>Přesun hmot procentní pro podlahy povlakové v objektech v do 6 m</t>
  </si>
  <si>
    <t>-2002810608</t>
  </si>
  <si>
    <t>467595577</t>
  </si>
  <si>
    <t>4*4*0,8+2*1*0,8"sloupy+pásky 200/200 mm"</t>
  </si>
  <si>
    <t>2*5*0,8+2*5*0,7"pozednice 200/200mm + 200/150 mm"</t>
  </si>
  <si>
    <t>7*4*0,46"krokve 100/180 mm"</t>
  </si>
  <si>
    <t>4*5"palubky-strop"</t>
  </si>
  <si>
    <t>4*3,5*3,5+2*3,5*0,5"boční stěny"</t>
  </si>
  <si>
    <t>-1926116155</t>
  </si>
  <si>
    <t>2072693327</t>
  </si>
  <si>
    <t>Poznámka k položce:_x000d_
tixotropní silnovrstvá lazura, finální odstín bude určet po vyvzorkování na místě</t>
  </si>
  <si>
    <t>D+M odpadkové koše, ocelový plech - viz TZ</t>
  </si>
  <si>
    <t>552085192</t>
  </si>
  <si>
    <t>677156633</t>
  </si>
  <si>
    <t>-197622799</t>
  </si>
  <si>
    <t>VRN1</t>
  </si>
  <si>
    <t>Průzkumné, geodetické a projektové práce</t>
  </si>
  <si>
    <t>013002000</t>
  </si>
  <si>
    <t>Projektová dokumentace pro provedení přístřešku včetně dílenské dokumentace pro odsouhlasení před realizací a statického posouzení</t>
  </si>
  <si>
    <t>1024</t>
  </si>
  <si>
    <t>-45859992</t>
  </si>
  <si>
    <t>004 - Oprava čekárny</t>
  </si>
  <si>
    <t xml:space="preserve">    O01 - Mobiliář</t>
  </si>
  <si>
    <t xml:space="preserve">    735 - Ústřední vytápění - otopná tělesa</t>
  </si>
  <si>
    <t xml:space="preserve">    763 - Konstrukce suché výstavby</t>
  </si>
  <si>
    <t xml:space="preserve">    771 - Podlahy z dlaždic</t>
  </si>
  <si>
    <t xml:space="preserve">    784 - Dokončovací práce - malby</t>
  </si>
  <si>
    <t>310278842</t>
  </si>
  <si>
    <t>Zazdívka otvorů pl do 1 m2 ve zdivu nadzákladovém z nepálených tvárnic tl do 300 mm</t>
  </si>
  <si>
    <t>1131292669</t>
  </si>
  <si>
    <t>1,5*1,5*0,3"výdejní okno"</t>
  </si>
  <si>
    <t>1,5*2,5*0,3"úprava u druhých vstupních dveří čekárny"</t>
  </si>
  <si>
    <t>612325413</t>
  </si>
  <si>
    <t>Oprava vnitřní vápenocementové hladké omítky stěn v rozsahu plochy do 50%</t>
  </si>
  <si>
    <t>-1923572307</t>
  </si>
  <si>
    <t>(2*3,7+2*4,3)*3"čekárna"</t>
  </si>
  <si>
    <t>612131121</t>
  </si>
  <si>
    <t>Penetrace akrylát-silikonová vnitřních stěn nanášená ručně</t>
  </si>
  <si>
    <t>-875128803</t>
  </si>
  <si>
    <t>612142001</t>
  </si>
  <si>
    <t>Potažení vnitřních stěn sklovláknitým pletivem vtlačeným do tenkovrstvé hmoty</t>
  </si>
  <si>
    <t>204516124</t>
  </si>
  <si>
    <t>612311131</t>
  </si>
  <si>
    <t>Potažení vnitřních stěn vápenným štukem tloušťky do 3 mm ručně</t>
  </si>
  <si>
    <t>1201641047</t>
  </si>
  <si>
    <t>O0012</t>
  </si>
  <si>
    <t>D+M lavice do čekárny , vel. 1260-1300, vč povrchové úpravy - upřesnění dle TZ</t>
  </si>
  <si>
    <t>776305777</t>
  </si>
  <si>
    <t>Poznámka k položce:_x000d_
Lavička ukotvená k podlaze většími ocelovými šrouby chráněnými proti demontáži. Všechny kovové všechny kovové části jsou žárově pozinkovány a následně pokryty polyesterovým práškem či jiným vhodným povrchem_x000d_
_x000d_
Míry: dle dispozic umístění, dle pokynů investora_x000d_
_x000d_
Provedení dle sm. SŽDC PO-20/2019-GŘ - „Moderní design a architektura nádraží a zastávek ČR – Mobiliář“ _x000d_
_x000d_
čj. 62741/2019-SŽDC-GŘ-O23 ze dne 23. 10. 2019</t>
  </si>
  <si>
    <t>O0014.1</t>
  </si>
  <si>
    <t>D+M odpadkový koš objem min. 60l - upřesnění dle TZ</t>
  </si>
  <si>
    <t>-1071709813</t>
  </si>
  <si>
    <t>Poznámka k položce:_x000d_
koše budou v antivandal provedení a zabezpečeny proti krádeži ukotvením k podlaze - místo určení a barevné provedení dle vyjádření zástupce investora na místě po předložení vzorníku_x000d_
_x000d_
Odpadkový koš se skládá z tělesa koše, podstavce a vyjímatelné vložky._x000d_
_x000d_
Provedení dle sm. SŽDC PO-20/2019-GŘ - „Moderní design a architektura nádraží a zastávek ČR – Mobiliář“ _x000d_
_x000d_
čj. 62741/2019-SŽDC-GŘ-O23 ze dne 23. 10. 2019</t>
  </si>
  <si>
    <t>Odvoz a likvidace stávajícího vnitřního mobiliáře/vybavení místnosti</t>
  </si>
  <si>
    <t>-2118465939</t>
  </si>
  <si>
    <t>962031133</t>
  </si>
  <si>
    <t>Bourání příček z cihel pálených na MVC tl do 150 mm</t>
  </si>
  <si>
    <t>347130300</t>
  </si>
  <si>
    <t>1,5*2,5"úprava u druhých vstupních dveří čekárny"</t>
  </si>
  <si>
    <t>968062245</t>
  </si>
  <si>
    <t>Vybourání dřevěných rámů oken jednoduchých včetně křídel pl do 2 m2</t>
  </si>
  <si>
    <t>-747531085</t>
  </si>
  <si>
    <t>1,5*1,5"výdejní okno"</t>
  </si>
  <si>
    <t>97805954R2.1</t>
  </si>
  <si>
    <t>Demontáž a zpětná montáž příp. přemístění garnýží, nástěnek, klaprámů, cedulí, nábytku a ost. doplňkových kcí pro provedení prací</t>
  </si>
  <si>
    <t>-686928191</t>
  </si>
  <si>
    <t>97805954R.1</t>
  </si>
  <si>
    <t>Stavební přípomoce pro elektroinstalaci, slaboproud a ZTI kompletní vč. zapravení a povrchové úpravy</t>
  </si>
  <si>
    <t>800712648</t>
  </si>
  <si>
    <t>978013161</t>
  </si>
  <si>
    <t>Otlučení vnitřní vápenné nebo vápenocementové omítky stěn v rozsahu do 50 %</t>
  </si>
  <si>
    <t>1723831829</t>
  </si>
  <si>
    <t>965081213</t>
  </si>
  <si>
    <t>Bourání podlah z dlaždic keramických nebo xylolitových tl do 10 mm plochy přes 1 m2</t>
  </si>
  <si>
    <t>1230169709</t>
  </si>
  <si>
    <t>3,7*4,3+1,2*0,4"čekárna"</t>
  </si>
  <si>
    <t>949101111</t>
  </si>
  <si>
    <t>Lešení pomocné pro objekty pozemních staveb s lešeňovou podlahou v do 1,9 m zatížení do 150 kg/m2</t>
  </si>
  <si>
    <t>1718934375</t>
  </si>
  <si>
    <t>952901111</t>
  </si>
  <si>
    <t>Vyčištění budov bytové a občanské výstavby při výšce podlaží do 4 m</t>
  </si>
  <si>
    <t>1725609998</t>
  </si>
  <si>
    <t>997013211</t>
  </si>
  <si>
    <t>Vnitrostaveništní doprava suti a vybouraných hmot pro budovy v do 6 m ručně</t>
  </si>
  <si>
    <t>1805494634</t>
  </si>
  <si>
    <t>-1957571917</t>
  </si>
  <si>
    <t>-140555734</t>
  </si>
  <si>
    <t>2,94*19 'Přepočtené koeficientem množství</t>
  </si>
  <si>
    <t>-972254910</t>
  </si>
  <si>
    <t>-1660649440</t>
  </si>
  <si>
    <t>735</t>
  </si>
  <si>
    <t>Ústřední vytápění - otopná tělesa</t>
  </si>
  <si>
    <t>73541181R</t>
  </si>
  <si>
    <t>Demontáž akumulačního otopného tělesa</t>
  </si>
  <si>
    <t>-1303078047</t>
  </si>
  <si>
    <t>998735201</t>
  </si>
  <si>
    <t>Přesun hmot procentní pro otopná tělesa v objektech v do 6 m</t>
  </si>
  <si>
    <t>-1860186008</t>
  </si>
  <si>
    <t>763</t>
  </si>
  <si>
    <t>Konstrukce suché výstavby</t>
  </si>
  <si>
    <t>763131531</t>
  </si>
  <si>
    <t>SDK podhled deska 1xDF 12,5 bez izolace jednovrstvá spodní kce profil CD+UD EI 15</t>
  </si>
  <si>
    <t>-1507735844</t>
  </si>
  <si>
    <t>763131713</t>
  </si>
  <si>
    <t>SDK podhled napojení na obvodové konstrukce profilem</t>
  </si>
  <si>
    <t>-11223134</t>
  </si>
  <si>
    <t>2*3,7+2*4,3</t>
  </si>
  <si>
    <t>763131714</t>
  </si>
  <si>
    <t>SDK podhled základní penetrační nátěr</t>
  </si>
  <si>
    <t>1571547852</t>
  </si>
  <si>
    <t>998763401</t>
  </si>
  <si>
    <t>Přesun hmot procentní pro sádrokartonové konstrukce v objektech v do 6 m</t>
  </si>
  <si>
    <t>244920780</t>
  </si>
  <si>
    <t>766441821</t>
  </si>
  <si>
    <t>Demontáž parapetních desek dřevěných nebo plastových šířky do 30 cm délky přes 1,0 m</t>
  </si>
  <si>
    <t>-1543889741</t>
  </si>
  <si>
    <t>763411821</t>
  </si>
  <si>
    <t>Demontáž dveří</t>
  </si>
  <si>
    <t>-984300721</t>
  </si>
  <si>
    <t>766660001</t>
  </si>
  <si>
    <t>Montáž dveřních křídel otvíravých jednokřídlových š do 0,8 m do ocelové zárubně</t>
  </si>
  <si>
    <t>291730132</t>
  </si>
  <si>
    <t>61160128R</t>
  </si>
  <si>
    <t>dveře dřevěné vnitřní hladké plné 1křídlé standardní provedení 800x1970mm - upravené dle stávajících zárubní</t>
  </si>
  <si>
    <t>1915919208</t>
  </si>
  <si>
    <t>998766201</t>
  </si>
  <si>
    <t>Přesun hmot procentní pro konstrukce truhlářské v objektech v do 6 m</t>
  </si>
  <si>
    <t>1332290336</t>
  </si>
  <si>
    <t>438692598</t>
  </si>
  <si>
    <t>kování bezpečnostní včetně štítu Golem nerez- knoflík-klika</t>
  </si>
  <si>
    <t>1030132120</t>
  </si>
  <si>
    <t>-368895839</t>
  </si>
  <si>
    <t>767996701</t>
  </si>
  <si>
    <t>Demontáž atypických zámečnických konstrukcí řezáním hmotnosti jednotlivých dílů do 50 kg</t>
  </si>
  <si>
    <t>1769222905</t>
  </si>
  <si>
    <t>998767201</t>
  </si>
  <si>
    <t>Přesun hmot procentní pro zámečnické konstrukce v objektech v do 6 m</t>
  </si>
  <si>
    <t>481591321</t>
  </si>
  <si>
    <t>771</t>
  </si>
  <si>
    <t>Podlahy z dlaždic</t>
  </si>
  <si>
    <t>771474142</t>
  </si>
  <si>
    <t>Montáž soklíků z dlaždic keramických s požlábkem flexibilní lepidlo v do 120 mm</t>
  </si>
  <si>
    <t>201223705</t>
  </si>
  <si>
    <t>59761312R</t>
  </si>
  <si>
    <t>sokl RAKO TAURUS s požlábkem 298 x 90 x 9 mm - odstín dle výběru investora</t>
  </si>
  <si>
    <t>-195611971</t>
  </si>
  <si>
    <t>Poznámka k položce:_x000d_
Konečné barevné provedení bude odsouhlaseno na základě předložení vzorníku zástupcem investora na místě.</t>
  </si>
  <si>
    <t>771574113</t>
  </si>
  <si>
    <t>Montáž podlah keramických režných hladkých lepených flexibilním lepidlem do 12 ks/m2</t>
  </si>
  <si>
    <t>1906762243</t>
  </si>
  <si>
    <t>597614060.1</t>
  </si>
  <si>
    <t>dlaždice keramické slinuté neglazované, úprava protiskluz min. R10 - odstín dle výběru investora 29,8 x 29,8 x 0,9 cm</t>
  </si>
  <si>
    <t>-1090654320</t>
  </si>
  <si>
    <t>16,39*1,1 'Přepočtené koeficientem množství</t>
  </si>
  <si>
    <t>771591111</t>
  </si>
  <si>
    <t>Podlahy penetrace podkladu</t>
  </si>
  <si>
    <t>1021096097</t>
  </si>
  <si>
    <t>771990112</t>
  </si>
  <si>
    <t>Vyrovnání podkladu samonivelační stěrkou tl 4 mm pevnosti 30 Mpa</t>
  </si>
  <si>
    <t>2130156101</t>
  </si>
  <si>
    <t>771990192</t>
  </si>
  <si>
    <t>Příplatek k vyrovnání podkladu dlažby samonivelační stěrkou pevnosti 30 Mpa ZKD 1 mm tloušťky</t>
  </si>
  <si>
    <t>188484473</t>
  </si>
  <si>
    <t>998771201</t>
  </si>
  <si>
    <t>Přesun hmot procentní pro podlahy z dlaždic v objektech v do 6 m</t>
  </si>
  <si>
    <t>-1561247100</t>
  </si>
  <si>
    <t>776111311</t>
  </si>
  <si>
    <t>Vysátí podkladu povlakových podlah</t>
  </si>
  <si>
    <t>1497385791</t>
  </si>
  <si>
    <t>776261111</t>
  </si>
  <si>
    <t>Montáž čistící zóny</t>
  </si>
  <si>
    <t>-540674578</t>
  </si>
  <si>
    <t>1,2*0,5</t>
  </si>
  <si>
    <t>69752100</t>
  </si>
  <si>
    <t>rohož textilní provedení 100% PP, zatavený do měkčeného PVC</t>
  </si>
  <si>
    <t>-2117146966</t>
  </si>
  <si>
    <t>69752152</t>
  </si>
  <si>
    <t>rámy náběhové-náběh úzký-45mm-Al</t>
  </si>
  <si>
    <t>1912100008</t>
  </si>
  <si>
    <t>3,4</t>
  </si>
  <si>
    <t>127485115</t>
  </si>
  <si>
    <t>776991821</t>
  </si>
  <si>
    <t>Odstranění lepidla ručně z podlah</t>
  </si>
  <si>
    <t>-635190425</t>
  </si>
  <si>
    <t>-432845007</t>
  </si>
  <si>
    <t>783102801</t>
  </si>
  <si>
    <t>Odstranění nátěrů z KDK konstrukcí</t>
  </si>
  <si>
    <t>-997986093</t>
  </si>
  <si>
    <t>10"ostatní doplňkové kovové kce"</t>
  </si>
  <si>
    <t>Nátěry syntetické KDK 1x antikorozní, 1x základní, 2x email</t>
  </si>
  <si>
    <t>586500700</t>
  </si>
  <si>
    <t>784</t>
  </si>
  <si>
    <t>Dokončovací práce - malby</t>
  </si>
  <si>
    <t>784171121</t>
  </si>
  <si>
    <t xml:space="preserve">Zakrytí vnitřních ploch, konstrukcí nebo prvků  v místnostech výšky do 3,80 m</t>
  </si>
  <si>
    <t>-761495856</t>
  </si>
  <si>
    <t>784121001</t>
  </si>
  <si>
    <t>Oškrabání malby v mísnostech výšky do 3,80 m</t>
  </si>
  <si>
    <t>-167006295</t>
  </si>
  <si>
    <t>48+16,39</t>
  </si>
  <si>
    <t>784121011</t>
  </si>
  <si>
    <t>Rozmývání podkladu po oškrabání malby v místnostech výšky do 3,80 m</t>
  </si>
  <si>
    <t>-605148710</t>
  </si>
  <si>
    <t>784181101</t>
  </si>
  <si>
    <t>Základní akrylátová jednonásobná penetrace podkladu v místnostech výšky do 3,80m</t>
  </si>
  <si>
    <t>-1196404599</t>
  </si>
  <si>
    <t>784211111</t>
  </si>
  <si>
    <t xml:space="preserve">Dvojnásobné  bílé malby ze směsí za mokra velmi dobře otěruvzdorných v místnostech výšky do 3,80 m</t>
  </si>
  <si>
    <t>-27896100</t>
  </si>
  <si>
    <t>Poznámka k položce:_x000d_
ref. JUPOL BRILLIANT</t>
  </si>
  <si>
    <t>22037044R</t>
  </si>
  <si>
    <t>Zapravení a výměna stávajícího vedení oznamovacích a slaboproudých zařízení v rámci místnosti</t>
  </si>
  <si>
    <t>83393653</t>
  </si>
  <si>
    <t>Poznámka k položce:_x000d_
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</t>
  </si>
  <si>
    <t>742-03</t>
  </si>
  <si>
    <t>Demontáž hodin</t>
  </si>
  <si>
    <t>1691466551</t>
  </si>
  <si>
    <t>742340002</t>
  </si>
  <si>
    <t>Montáž hodin nástěnných</t>
  </si>
  <si>
    <t>1351488814</t>
  </si>
  <si>
    <t>742-04</t>
  </si>
  <si>
    <t>Čtvercové hodiny , průměr číselníku 40 dle norem SŽDC</t>
  </si>
  <si>
    <t>-163836920</t>
  </si>
  <si>
    <t>1665752709</t>
  </si>
  <si>
    <t>22-M-000.1</t>
  </si>
  <si>
    <t>reproduktor DEXON SK 501, rozměry 160 × 160 × 60 mm, kompletní, provedení antivandal a dle EN 60 849 a BS 5239</t>
  </si>
  <si>
    <t>411134510</t>
  </si>
  <si>
    <t xml:space="preserve">Poznámka k položce:_x000d_
_x000d_
</t>
  </si>
  <si>
    <t>638421168</t>
  </si>
  <si>
    <t>005 - Ostatní venkovní úpravy, zpevněné plochy, jímka</t>
  </si>
  <si>
    <t xml:space="preserve">    1 -  Zemní práce</t>
  </si>
  <si>
    <t xml:space="preserve">    4 - Vodorovné konstrukce</t>
  </si>
  <si>
    <t xml:space="preserve">    99 - Přesun hmot</t>
  </si>
  <si>
    <t xml:space="preserve">    711 - Izolace proti vodě, vlhkosti a plynům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</si>
  <si>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</si>
  <si>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</si>
  <si>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</si>
  <si>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-438791260</t>
  </si>
  <si>
    <t>111201401</t>
  </si>
  <si>
    <t>Likvidace odstraněných křovin a stromů na hromadách průměru kmene do 100 mm pro jakoukoliv plochu</t>
  </si>
  <si>
    <t>1941972261</t>
  </si>
  <si>
    <t>113106121</t>
  </si>
  <si>
    <t>Rozebrání dlažeb z betonových nebo kamenných dlaždic komunikací pro pěší ručně</t>
  </si>
  <si>
    <t>-1456488532</t>
  </si>
  <si>
    <t>19,7*4-5*3,5"nástupiště bez přístřešku"</t>
  </si>
  <si>
    <t>21*3"dlažba ke kolostavu podél nástupiště"</t>
  </si>
  <si>
    <t>10*3"přístup z boku"</t>
  </si>
  <si>
    <t>1,5*3"přístup byty"</t>
  </si>
  <si>
    <t>113107121</t>
  </si>
  <si>
    <t>Odstranění podkladu z kameniva drceného tl 100 mm ručně</t>
  </si>
  <si>
    <t>-913365765</t>
  </si>
  <si>
    <t>122211101</t>
  </si>
  <si>
    <t>Odkopávky a prokopávky v hornině třídy těžitelnosti I, skupiny 3 ručně</t>
  </si>
  <si>
    <t>1532538749</t>
  </si>
  <si>
    <t>Poznámka k položce:_x000d_
Před zahájením prací je třeba vytýčení inženýrských sítí. V případě kolize budou inženýrské sítě uloženy do chráničky a zabezpečeny proti poškození!</t>
  </si>
  <si>
    <t>(19,7*4-5*3,5)*0,3"nástupiště bez přístřešku"</t>
  </si>
  <si>
    <t>10*3*0,3"přístup bok"</t>
  </si>
  <si>
    <t>6*3,5*0,4"plocha pro mobilní WC se zástěnou"</t>
  </si>
  <si>
    <t>1,5*3*0,3"přístup byt"</t>
  </si>
  <si>
    <t>132112111</t>
  </si>
  <si>
    <t>Hloubení rýh š do 800 mm v soudržných horninách třídy těžitelnosti I, skupiny 1 a 2 ručně</t>
  </si>
  <si>
    <t>-373110911</t>
  </si>
  <si>
    <t>(10,5+16,7)*0,5*1,2+(10,5+16,7)*0,5*0,8"pro okapový chodník, nopovou fólii a uzemnění hromosvodu"</t>
  </si>
  <si>
    <t>25*0,5*2"výkop pro kanalizaci do nové jímky+šachty"</t>
  </si>
  <si>
    <t>131351202</t>
  </si>
  <si>
    <t>Hloubení jam zapažených v hornině třídy těžitelnosti II, skupiny 4 objem do 50 m3 strojně</t>
  </si>
  <si>
    <t>63299691</t>
  </si>
  <si>
    <t>45"jímka"</t>
  </si>
  <si>
    <t>151301201</t>
  </si>
  <si>
    <t>Zřízení hnaného pažení stěn výkopu hl do 4 m</t>
  </si>
  <si>
    <t>-648349370</t>
  </si>
  <si>
    <t>56"jímka"</t>
  </si>
  <si>
    <t>151301211</t>
  </si>
  <si>
    <t>Odstranění pažení stěn hnaného hl do 4 m</t>
  </si>
  <si>
    <t>764945992</t>
  </si>
  <si>
    <t>129001101</t>
  </si>
  <si>
    <t>Příplatek za ztížení odkopávky nebo prokopávky v blízkosti inženýrských sítí</t>
  </si>
  <si>
    <t>2092726642</t>
  </si>
  <si>
    <t>37,14+52,2+45</t>
  </si>
  <si>
    <t>181311103</t>
  </si>
  <si>
    <t>Rozprostření ornice tl vrstvy do 200 mm v rovině nebo ve svahu do 1:5 ručně</t>
  </si>
  <si>
    <t>-831226978</t>
  </si>
  <si>
    <t>10364100</t>
  </si>
  <si>
    <t>zemina pro terénní úpravy - tříděná</t>
  </si>
  <si>
    <t>-1367918177</t>
  </si>
  <si>
    <t>63*0,2</t>
  </si>
  <si>
    <t>12,6*2 'Přepočtené koeficientem množství</t>
  </si>
  <si>
    <t>181951112</t>
  </si>
  <si>
    <t>Úprava pláně v hornině třídy těžitelnosti I, skupiny 1 až 3 se zhutněním</t>
  </si>
  <si>
    <t>-870853830</t>
  </si>
  <si>
    <t>116,8"zpevněné plochy"</t>
  </si>
  <si>
    <t>12"jímka"</t>
  </si>
  <si>
    <t>25*0,5"nová kanalizace"</t>
  </si>
  <si>
    <t>(10,5+16,7)*0,5"okapový chodník"</t>
  </si>
  <si>
    <t>175111101</t>
  </si>
  <si>
    <t>Obsypání potrubí ručně sypaninou bez prohození, uloženou do 3 m</t>
  </si>
  <si>
    <t>2004981502</t>
  </si>
  <si>
    <t>25*0,5*0,25"nová kanalizace"</t>
  </si>
  <si>
    <t>58331200</t>
  </si>
  <si>
    <t>štěrkopísek zásypový</t>
  </si>
  <si>
    <t>-300892161</t>
  </si>
  <si>
    <t>3,125*2 'Přepočtené koeficientem množství</t>
  </si>
  <si>
    <t>174101101</t>
  </si>
  <si>
    <t>Zásyp jam, šachet rýh nebo kolem objektů sypaninou se zhutněním</t>
  </si>
  <si>
    <t>1809317008</t>
  </si>
  <si>
    <t>27,2"okapový chodník"</t>
  </si>
  <si>
    <t>45-23"jímka - zpětný zásyp"</t>
  </si>
  <si>
    <t>25"kanalizace - zpětný zásyp"</t>
  </si>
  <si>
    <t>58343872</t>
  </si>
  <si>
    <t>kamenivo drcené hrubé frakce 8/16</t>
  </si>
  <si>
    <t>-1242161320</t>
  </si>
  <si>
    <t>(27,2+20)*2"jímka+okapový chodník"</t>
  </si>
  <si>
    <t>94,4*2 'Přepočtené koeficientem množství</t>
  </si>
  <si>
    <t>58341364</t>
  </si>
  <si>
    <t>kamenivo drcené drobné frakce 2/4</t>
  </si>
  <si>
    <t>376053943</t>
  </si>
  <si>
    <t>2*2"finální vrstva nové jímky"</t>
  </si>
  <si>
    <t>162751117</t>
  </si>
  <si>
    <t>Vodorovné přemístění do 10000 m výkopku/sypaniny z horniny třídy těžitelnosti I, skupiny 1 až 3</t>
  </si>
  <si>
    <t>-1268590213</t>
  </si>
  <si>
    <t>158,8*0,1+37,14+52,2+45-25</t>
  </si>
  <si>
    <t>167151101</t>
  </si>
  <si>
    <t>Nakládání výkopku z hornin třídy těžitelnosti I, skupiny 1 až 3 do 100 m3</t>
  </si>
  <si>
    <t>-560177752</t>
  </si>
  <si>
    <t>171201201</t>
  </si>
  <si>
    <t>Uložení sypaniny na skládky</t>
  </si>
  <si>
    <t>-601231412</t>
  </si>
  <si>
    <t>997013873</t>
  </si>
  <si>
    <t>Poplatek za uložení stavebního odpadu na recyklační skládce (skládkovné) zeminy a kamení zatříděného do Katalogu odpadů pod kódem 17 05 04</t>
  </si>
  <si>
    <t>724369482</t>
  </si>
  <si>
    <t>125,22*2 'Přepočtené koeficientem množství</t>
  </si>
  <si>
    <t>34894111R</t>
  </si>
  <si>
    <t>Osazení zástěny mobilních WC a místa pro popelnice,povrchová úprava žárové zinkování, výplň tahokov, včetně ukotvení a přibetonování</t>
  </si>
  <si>
    <t>499531209</t>
  </si>
  <si>
    <t>(2+2,5+2+2,5)*2</t>
  </si>
  <si>
    <t>5534231R</t>
  </si>
  <si>
    <t>Zástěna mobilních WC, kompletní provedení včetně rámu a kotvení, výplň tahokov, povrchová úprava žárovým zinkováním</t>
  </si>
  <si>
    <t>-957859090</t>
  </si>
  <si>
    <t>38241311R</t>
  </si>
  <si>
    <t>Vsakovací štěrkový val 2x2x2m (hloubení jámy, vysypání štěrkem do vaku z netkané geotextilie, zasypání zeminou</t>
  </si>
  <si>
    <t>-1979046453</t>
  </si>
  <si>
    <t>59226107R</t>
  </si>
  <si>
    <t>D+M jímka prefabrikovaná železobetonová silnostěnná s povrch. úpravou s užitným objemem min. 15m3, zesílená pro pojezd do 40t, samonosná, odolná proti spodní vodě a vzedmutí</t>
  </si>
  <si>
    <t>1569561848</t>
  </si>
  <si>
    <t>Poznámka k položce:_x000d_
včetně atestu těsnosti dle ČSN 75 0905: 2014 – Zkoušky těsnosti vodárenských a kanalizačních nádrží_x000d_
_x000d_
Jedná se o kompletní provedení včetně dodání na místo určení, urovnání, osazení, poklopu pro pojezd vozidly nad 3,5t zabezpečeného proti neoprávněné manipulaci, vyrovnávacími prstenci do úrovně stávajícího terénu dle stávajícího nátoku a všech ostatních souvsejících konstrukcí a prací</t>
  </si>
  <si>
    <t>72217094R</t>
  </si>
  <si>
    <t>Napojení kanalizace do nové jímky</t>
  </si>
  <si>
    <t>-1223990858</t>
  </si>
  <si>
    <t>933901111</t>
  </si>
  <si>
    <t>Provedení zkoušky vodotěsnosti nádrže</t>
  </si>
  <si>
    <t>-322328829</t>
  </si>
  <si>
    <t>933901311</t>
  </si>
  <si>
    <t>Naplnění a vyprázdnění nádrže pro propláchnutí</t>
  </si>
  <si>
    <t>2118828246</t>
  </si>
  <si>
    <t>Vodorovné konstrukce</t>
  </si>
  <si>
    <t>451572111</t>
  </si>
  <si>
    <t>Lože pod potrubí otevřený výkop z kameniva drobného těženého</t>
  </si>
  <si>
    <t>600705742</t>
  </si>
  <si>
    <t>25*0,5*0,1"kanalizace"</t>
  </si>
  <si>
    <t>451541111</t>
  </si>
  <si>
    <t>Lože pod jímku otevřený výkop ze štěrkodrtě</t>
  </si>
  <si>
    <t>-1800904074</t>
  </si>
  <si>
    <t>12*0,1</t>
  </si>
  <si>
    <t>452321161</t>
  </si>
  <si>
    <t>Podkladní desky ze ŽB tř. C 25/30 otevřený výkop</t>
  </si>
  <si>
    <t>-1597281201</t>
  </si>
  <si>
    <t>12*0,15"jímka"</t>
  </si>
  <si>
    <t>452368211</t>
  </si>
  <si>
    <t>Výztuž podkladních desek nebo bloků nebo pražců otevřený výkop ze svařovaných sítí Kari</t>
  </si>
  <si>
    <t>329422481</t>
  </si>
  <si>
    <t>5647611R1</t>
  </si>
  <si>
    <t>742693390</t>
  </si>
  <si>
    <t>19,7*4-5*3,5"zpevněná plocha před přstřeškem u kolejí"</t>
  </si>
  <si>
    <t>11*3"přístupová cesta bok"</t>
  </si>
  <si>
    <t>3,5*6"plocha pro WC"</t>
  </si>
  <si>
    <t>3*1,5"přístup byt"</t>
  </si>
  <si>
    <t>11939328</t>
  </si>
  <si>
    <t>1472362860</t>
  </si>
  <si>
    <t>19,7*4-5*3,5"zpevněná plocha před přístřeškem u kolejí"</t>
  </si>
  <si>
    <t>(10,5+16,7+3,5)*0,5"okapový chodník"</t>
  </si>
  <si>
    <t>1815471811</t>
  </si>
  <si>
    <t>115,3*1,1 'Přepočtené koeficientem množství</t>
  </si>
  <si>
    <t>59245620</t>
  </si>
  <si>
    <t>dlažba desková betonová 500x500x60mm přírodní</t>
  </si>
  <si>
    <t>-290072378</t>
  </si>
  <si>
    <t>19,85*1,1 'Přepočtené koeficientem množství</t>
  </si>
  <si>
    <t>916231213</t>
  </si>
  <si>
    <t>Osazení chodníkového obrubníku betonového stojatého s boční opěrou do lože z betonu prostého</t>
  </si>
  <si>
    <t>-174373426</t>
  </si>
  <si>
    <t>0,5+3,5+10,5+16,7+0,5"okapový chodník"</t>
  </si>
  <si>
    <t>3+1,5+3"vstup byt"</t>
  </si>
  <si>
    <t>0,5+19,7+4+3,5+6+3,5+5+3"impregnovaná zpevněná plocha"</t>
  </si>
  <si>
    <t>59217017</t>
  </si>
  <si>
    <t>obrubník betonový chodníkový 100x10x25 cm</t>
  </si>
  <si>
    <t>-2129026083</t>
  </si>
  <si>
    <t>52,7*1,1 'Přepočtené koeficientem množství</t>
  </si>
  <si>
    <t>59217037</t>
  </si>
  <si>
    <t>obrubník betonový parkový přírodní 500x50x200mm</t>
  </si>
  <si>
    <t>-11747436</t>
  </si>
  <si>
    <t>31,7*1,1 'Přepočtené koeficientem množství</t>
  </si>
  <si>
    <t>Předformátované vodorovné dopravní značení čára šířky 50mm</t>
  </si>
  <si>
    <t>15537302</t>
  </si>
  <si>
    <t>5+3,5+6+3,5+4+0,5</t>
  </si>
  <si>
    <t>87131031R.1</t>
  </si>
  <si>
    <t>Kanalizační přípojka DN 150 kompletní vč. zemních prací, dopojení do vsakovacích valů a uvedením povrchu do původního stavu (odvod dešťové vody)</t>
  </si>
  <si>
    <t>-1597555018</t>
  </si>
  <si>
    <t>830311811</t>
  </si>
  <si>
    <t>Bourání stávajícího kameninového potrubí DN do 150</t>
  </si>
  <si>
    <t>680999902</t>
  </si>
  <si>
    <t>871315211</t>
  </si>
  <si>
    <t>Kanalizační potrubí z tvrdého PVC jednovrstvé tuhost třídy SN4 DN 160 (splašková kanalizace)</t>
  </si>
  <si>
    <t>-291681779</t>
  </si>
  <si>
    <t>87731031R</t>
  </si>
  <si>
    <t>Tvarovky pro nové potrubí DN 150, napojení na odvody z objektu a do nové jímky</t>
  </si>
  <si>
    <t>302375816</t>
  </si>
  <si>
    <t>899721111</t>
  </si>
  <si>
    <t>Signalizační vodič DN do 150 mm na potrubí</t>
  </si>
  <si>
    <t>1958957926</t>
  </si>
  <si>
    <t>899722112</t>
  </si>
  <si>
    <t>Krytí potrubí z plastů výstražnou fólií z PVC 25 cm</t>
  </si>
  <si>
    <t>-1957505763</t>
  </si>
  <si>
    <t>899102211</t>
  </si>
  <si>
    <t>Demontáž poklopů litinových nebo ocelových včetně rámů hmotnosti přes 50 do 100 kg</t>
  </si>
  <si>
    <t>-167315745</t>
  </si>
  <si>
    <t>890131812</t>
  </si>
  <si>
    <t>Bourání šachet ze zdiva cihelného ručně obestavěného prostoru do 3 m3</t>
  </si>
  <si>
    <t>642731139</t>
  </si>
  <si>
    <t>2*1,5*1,5*2</t>
  </si>
  <si>
    <t>894811230</t>
  </si>
  <si>
    <t>Revizní šachta z PVC systém RV typ pravý/přímý/levý, DN 400/160 tlak 12,5 t hl od 860 do 1230 mm kompletní provedení vč. poklopu s možností pojezdu, napojení aj.</t>
  </si>
  <si>
    <t>1988431059</t>
  </si>
  <si>
    <t>89933111R</t>
  </si>
  <si>
    <t>Výměna poklopu studny proti neoprávněné manipulaci včetně zpětného osazení a nové povrchové úpravy ruční pumpy</t>
  </si>
  <si>
    <t>-395090388</t>
  </si>
  <si>
    <t>Poznámka k položce:_x000d_
Provedení viz vzor v TZ a v souladu s ČSN 75 5115</t>
  </si>
  <si>
    <t>Vytyčení, zajištění a ochrana stávajících inženýrských sítí vč. jejich dočasného zabezpečení a zajištění po dobu akce</t>
  </si>
  <si>
    <t>-74571620</t>
  </si>
  <si>
    <t>7651R2</t>
  </si>
  <si>
    <t>Ekologická likvidace obsahu jímky vč. desinfekce a vymytí</t>
  </si>
  <si>
    <t>109532214</t>
  </si>
  <si>
    <t>Poznámka k položce:_x000d_
předpokládaný objem cca 30 m3</t>
  </si>
  <si>
    <t>767161813</t>
  </si>
  <si>
    <t>Demontáž zábradlí rovného nerozebíratelného hmotnosti 1m zábradlí do 20 kg</t>
  </si>
  <si>
    <t>1927651122</t>
  </si>
  <si>
    <t>966003814</t>
  </si>
  <si>
    <t>Rozebrání oplocení s betonovými sloupky</t>
  </si>
  <si>
    <t>391121293</t>
  </si>
  <si>
    <t>981011716R</t>
  </si>
  <si>
    <t>Demolice stávající jímky</t>
  </si>
  <si>
    <t>1254664139</t>
  </si>
  <si>
    <t>890193262</t>
  </si>
  <si>
    <t>997006512</t>
  </si>
  <si>
    <t>Vodorovné doprava suti s naložením a složením na skládku do 1 km</t>
  </si>
  <si>
    <t>1036450333</t>
  </si>
  <si>
    <t>100,325-26,996</t>
  </si>
  <si>
    <t>997006519</t>
  </si>
  <si>
    <t>Příplatek k vodorovnému přemístění suti na skládku ZKD 1 km přes 1 km</t>
  </si>
  <si>
    <t>1989764110</t>
  </si>
  <si>
    <t>73,329*19 'Přepočtené koeficientem množství</t>
  </si>
  <si>
    <t>997006551</t>
  </si>
  <si>
    <t>Hrubé urovnání suti na skládce bez zhutnění</t>
  </si>
  <si>
    <t>380740283</t>
  </si>
  <si>
    <t>573032028</t>
  </si>
  <si>
    <t>73,329-5,425</t>
  </si>
  <si>
    <t>-456256473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</si>
  <si>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</si>
  <si>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</si>
  <si>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</si>
  <si>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</si>
  <si>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-1730355532</t>
  </si>
  <si>
    <t>(2*16,7+2*10,5)*1,4</t>
  </si>
  <si>
    <t>711161384</t>
  </si>
  <si>
    <t>Izolace proti zemní vlhkosti nopovou fólií ukončení provětrávací lištou</t>
  </si>
  <si>
    <t>2002338016</t>
  </si>
  <si>
    <t>2*16,7+2*10,5</t>
  </si>
  <si>
    <t>998711201</t>
  </si>
  <si>
    <t>Přesun hmot procentní pro izolace proti vodě, vlhkosti a plynům v objektech v do 6 m</t>
  </si>
  <si>
    <t>-1236603788</t>
  </si>
  <si>
    <t>767531111</t>
  </si>
  <si>
    <t>Montáž vstupních kovových nebo plastových rohoží čistících zón</t>
  </si>
  <si>
    <t>-1542718315</t>
  </si>
  <si>
    <t>3*0,5*1</t>
  </si>
  <si>
    <t>69752003</t>
  </si>
  <si>
    <t>rohož vstupní provedení hliník super 27 mm zabezpečená proti odcizení</t>
  </si>
  <si>
    <t>-673566823</t>
  </si>
  <si>
    <t>767531121</t>
  </si>
  <si>
    <t>Osazení zapuštěného rámu z L profilů k čistícím rohožím</t>
  </si>
  <si>
    <t>-118884558</t>
  </si>
  <si>
    <t>3*3</t>
  </si>
  <si>
    <t>69752160</t>
  </si>
  <si>
    <t>rám pro zapuštění profil L-30/30 25/25 20/30 15/30-Al</t>
  </si>
  <si>
    <t>-2015261398</t>
  </si>
  <si>
    <t>1591549297</t>
  </si>
  <si>
    <t>200"kolostav, přístřešek na popelnice"</t>
  </si>
  <si>
    <t>006 - Elektroinstalace (SEE)</t>
  </si>
  <si>
    <t>SEE</t>
  </si>
  <si>
    <t>D1 - Dodávky, Elektromontáže, Přidružené výkony k elektropracím</t>
  </si>
  <si>
    <t>D2 - Dodávky a elektromontáže k rozvaděčům</t>
  </si>
  <si>
    <t>D3 - Montáž a výroba ochranné klece</t>
  </si>
  <si>
    <t>D4 - Demontáže</t>
  </si>
  <si>
    <t>D5 - Hromosvod a uzemnění, zemní práce</t>
  </si>
  <si>
    <t>D6 - Ostatní náklady</t>
  </si>
  <si>
    <t>D7 - Revize, zkoušky, měření</t>
  </si>
  <si>
    <t>D1</t>
  </si>
  <si>
    <t>Dodávky, Elektromontáže, Přidružené výkony k elektropracím</t>
  </si>
  <si>
    <t>21081000R2</t>
  </si>
  <si>
    <t xml:space="preserve">Systém spínaní venkovního osvětlení a prosvětlených označníků stanice -  Digitální soumrakový spínač se spínacími hodinami, napájení 230V, včetně externího senzoru kompletní vč. dopojení</t>
  </si>
  <si>
    <t>-999010161</t>
  </si>
  <si>
    <t>Poznámka k položce:_x000d_
Umístění a napojení čidla dle vyjádření zástupce investora na místě._x000d_
_x000d_
Provedení dle předpisu pro osvětlení venkovních železničních prostor SŽDC E11 č.j.: S 14840/11-OAE</t>
  </si>
  <si>
    <t>34555100</t>
  </si>
  <si>
    <t>zásuvka domovní jednoduchá 16A/250V</t>
  </si>
  <si>
    <t>741313003</t>
  </si>
  <si>
    <t>montáž a zapojení zásuvka domovní</t>
  </si>
  <si>
    <t>409011</t>
  </si>
  <si>
    <t>spínač domovní 10A/250Vstř, řaz.1</t>
  </si>
  <si>
    <t>741310001</t>
  </si>
  <si>
    <t>montáž a zapojení spínač domovní 1pólový, řazení 1</t>
  </si>
  <si>
    <t>R LUX01303</t>
  </si>
  <si>
    <t>pohybový senzor 180st. PIR, 10A/230V, IP45</t>
  </si>
  <si>
    <t>R741310001</t>
  </si>
  <si>
    <t>montáž a zapojení pohybový senzor 180st. PIR</t>
  </si>
  <si>
    <t>34571511</t>
  </si>
  <si>
    <t>krabice přístrojová instalační</t>
  </si>
  <si>
    <t>741112061</t>
  </si>
  <si>
    <t>montáž a zapojení krabice přístrojová</t>
  </si>
  <si>
    <t>311317</t>
  </si>
  <si>
    <t>krabice odbočná s víčkem, včetně svorkovnice</t>
  </si>
  <si>
    <t>741112001</t>
  </si>
  <si>
    <t>montáž a zapojení krabice odbočná s výstrojí</t>
  </si>
  <si>
    <t>R311317</t>
  </si>
  <si>
    <t>krabice přechodová se svorkovnicí a víčkem, pro zapuštěnou montáž, samozhášivý plast 200x200x70mm, 400V/16A, IP44</t>
  </si>
  <si>
    <t>741112001.1</t>
  </si>
  <si>
    <t>montáž a zapojení krabice zapuštěná s víčkem nebo dvířky</t>
  </si>
  <si>
    <t>R</t>
  </si>
  <si>
    <t>drobný montážní a pomocný materiál</t>
  </si>
  <si>
    <t>34823742</t>
  </si>
  <si>
    <t>A - Svítidlo ECOPACK LED, 4000K / CRI &gt;= 80, 46 W</t>
  </si>
  <si>
    <t>34823744</t>
  </si>
  <si>
    <t>B - Svítidlo AQUALINE LED, 4000K / CRI &gt;= 80, 28 W</t>
  </si>
  <si>
    <t>7493100650</t>
  </si>
  <si>
    <t>VO - Venkovní náklopný LED reflektor, přisazená montáž, 29W/230V, 3250lm, 4000K, IP66, certifikovaný pro drážní prostředí</t>
  </si>
  <si>
    <t>741371001</t>
  </si>
  <si>
    <t xml:space="preserve">montáž a zapojení svítidlo přisazené  nástěnné / stropní</t>
  </si>
  <si>
    <t>R.1</t>
  </si>
  <si>
    <t>elektrický sálavý panel, 230V, 50Hz, 850W, IP24, přisazený na strop</t>
  </si>
  <si>
    <t>R.2</t>
  </si>
  <si>
    <t>montáž a zapojení el. přímotopu sálavého do 2kW</t>
  </si>
  <si>
    <t>000152216</t>
  </si>
  <si>
    <t>kabel AYKY 3x120+70</t>
  </si>
  <si>
    <t>000101213</t>
  </si>
  <si>
    <t>kabel CYKY 3x50+35</t>
  </si>
  <si>
    <t>000101210</t>
  </si>
  <si>
    <t>kabel CYKY 4x16</t>
  </si>
  <si>
    <t>000101309</t>
  </si>
  <si>
    <t>kabel CYKY 5x10</t>
  </si>
  <si>
    <t>000101208</t>
  </si>
  <si>
    <t>kabel CYKY 4x6</t>
  </si>
  <si>
    <t>R34111072</t>
  </si>
  <si>
    <t>kabel CYKY 5x4</t>
  </si>
  <si>
    <t>101106</t>
  </si>
  <si>
    <t>kabel CYKY 3x2,5</t>
  </si>
  <si>
    <t>101105</t>
  </si>
  <si>
    <t>kabel CYKY 3x1,5</t>
  </si>
  <si>
    <t>R101105</t>
  </si>
  <si>
    <t>kabel CYKY 2x1,5</t>
  </si>
  <si>
    <t>210901087</t>
  </si>
  <si>
    <t>uložení kabel Al(-1kV AYKY) pevně ul.do 3x150/4x120/5x70</t>
  </si>
  <si>
    <t>210810103</t>
  </si>
  <si>
    <t>uložení kabel Cu(-1kV CYKY)pevně uložený do 3x70/4x50/5x35</t>
  </si>
  <si>
    <t>741122025</t>
  </si>
  <si>
    <t>uložení kabelu Cu(-CYKY) do 4x25</t>
  </si>
  <si>
    <t>21081013</t>
  </si>
  <si>
    <t>uložení kabelu Cu(-CYKY) do 5x10/12x4/19x2,5/24x1,5</t>
  </si>
  <si>
    <t>34140848</t>
  </si>
  <si>
    <t>vodič izolovaný s Cu jádrem 16mm2</t>
  </si>
  <si>
    <t>34140844</t>
  </si>
  <si>
    <t>vodič izolovaný s Cu jádrem 6mm2</t>
  </si>
  <si>
    <t>210800831</t>
  </si>
  <si>
    <t>uložení vodiče Cu(-CY,CYA) do 1x25</t>
  </si>
  <si>
    <t>210100001</t>
  </si>
  <si>
    <t>ukončení v rozvaděči vč.zapojení vodiče do 2,5mm2</t>
  </si>
  <si>
    <t>210100003</t>
  </si>
  <si>
    <t>ukončení v rozvaděči vč.zapojení vodiče do 16mm2</t>
  </si>
  <si>
    <t>210100101</t>
  </si>
  <si>
    <t>ukončení na svorkovnici vodič do 16mm2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</si>
  <si>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</si>
  <si>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</si>
  <si>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</si>
  <si>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</t>
  </si>
  <si>
    <t>34571350</t>
  </si>
  <si>
    <t>trubka elektroinstalační ohebná dvouplášťová korugovaná D32/40 mm, HDPE+LDPE</t>
  </si>
  <si>
    <t>742110001</t>
  </si>
  <si>
    <t>montáž trubek elektroinstalačních plastových ohebných uložených pod omítku včetně zasekání</t>
  </si>
  <si>
    <t>46411</t>
  </si>
  <si>
    <t>chránička DN 90 do země</t>
  </si>
  <si>
    <t>D2</t>
  </si>
  <si>
    <t>Dodávky a elektromontáže k rozvaděčům</t>
  </si>
  <si>
    <t>R.3</t>
  </si>
  <si>
    <t>nový elektroměrový rozvaděč R-ELM1, pro 8 elektroměrových pozic (2x4), ve standardu ČEZ. Rozměr šxvxh 1025x1380x300. Venkovní provedení pro zapuštěnou montáž. Osazen 5ks 3f elm s jištěním + 2ks HDO. Včetně montáže, výstroje a zapojení - dle platného shéma</t>
  </si>
  <si>
    <t>R.4</t>
  </si>
  <si>
    <t xml:space="preserve">nový elektroměrový rozvaděč R-ELM2, pro nepřímé měření do 160A - 2 pozice (elm + HDO), ve standardu ČEZ. Rozměr šxvxh 940x600x300. Venkovní provedení pro zapuštěnou montáž.  Včetně vstupního jističe a transformátorů MTP xx/5A - dle platného shéma rozvaděč</t>
  </si>
  <si>
    <t>7493102200</t>
  </si>
  <si>
    <t>rozvaděč venkovního osvětlení (typový) RVO, pro napájení osvětlení železničních prostranství do 4ks 3-f větví s PLC řídícím systémem</t>
  </si>
  <si>
    <t>7493156010</t>
  </si>
  <si>
    <t>montáž a zapojení typového rozvaděče RVO pro napájení osvětlení železničních prostranství do 8 kusů 3-f vývodů - do terénu nebo rozvodny včetně elektrovýzbroje</t>
  </si>
  <si>
    <t>R.5</t>
  </si>
  <si>
    <t>rozvaděč RS. Kovo-plastová rozvodnice pro zapuštěnou montáž, 24 modulů 500x350x182, IP40/20, In=160A. Včetně kompletní výzbroje a zapojení. Výstroj a zapojení dle platného shéma rozvaděče</t>
  </si>
  <si>
    <t>R.6</t>
  </si>
  <si>
    <t>dozbrojení stávajícího rozvaděče RH1, dle platného schéma zapojení</t>
  </si>
  <si>
    <t>D3</t>
  </si>
  <si>
    <t>Montáž a výroba ochranné klece</t>
  </si>
  <si>
    <t>7491601410</t>
  </si>
  <si>
    <t>Uzemnění Hromosvodné vedení Svorka SP</t>
  </si>
  <si>
    <t>7491600190</t>
  </si>
  <si>
    <t>Uzemnění Vnější Uzemňovací vedení v zemi, kruhovým vodičem FeZn do D=10 mm</t>
  </si>
  <si>
    <t>7497300010</t>
  </si>
  <si>
    <t>Vodiče trakčního vedení Ocelové konstrukce nestandartní</t>
  </si>
  <si>
    <t>7491351010</t>
  </si>
  <si>
    <t>Montáž ocelových profilů tyčí, úhelníků</t>
  </si>
  <si>
    <t>7491353032</t>
  </si>
  <si>
    <t>Montáž nosné ocelové konstrukce nosných ocelových konstrukce pro přístroje a zařízení z válcovaných profilů U, L, I , hmotnosti do 50 kg</t>
  </si>
  <si>
    <t>7491651010</t>
  </si>
  <si>
    <t>Montáž vnitřního uzemnění uzemňovacích vodičů pevně na povrchu z pozinkované oceli (FeZn) do 120 mm2</t>
  </si>
  <si>
    <t>7497350010</t>
  </si>
  <si>
    <t>Montáž ocelových konstrukcí nestandardní</t>
  </si>
  <si>
    <t>D4</t>
  </si>
  <si>
    <t>Demontáže</t>
  </si>
  <si>
    <t>210901035</t>
  </si>
  <si>
    <t>kabel Al(-AYKY) pevně uložený do 2x16/3x10/5 /dmtž</t>
  </si>
  <si>
    <t>210110001</t>
  </si>
  <si>
    <t>spínač nástěnný do IP.1 vč.zapojení 1pólový/ /dmtž</t>
  </si>
  <si>
    <t>210111012</t>
  </si>
  <si>
    <t>zásuvka domovní zapuštěná vč.zapojení průběž /dmtž</t>
  </si>
  <si>
    <t>210200011</t>
  </si>
  <si>
    <t>svítidlo bytové stropní /dmtž</t>
  </si>
  <si>
    <t>R.7</t>
  </si>
  <si>
    <t>další nespecifikované položky (ventilátory, atd…)</t>
  </si>
  <si>
    <t>D5</t>
  </si>
  <si>
    <t>Hromosvod a uzemnění, zemní práce</t>
  </si>
  <si>
    <t>35442062</t>
  </si>
  <si>
    <t>zemnící pásek FeZn 30/4mm</t>
  </si>
  <si>
    <t>210220001</t>
  </si>
  <si>
    <t>zemnící pásek FeZn 30/4mm, úplná motáž</t>
  </si>
  <si>
    <t>35442062.1</t>
  </si>
  <si>
    <t>zemnící drát FeZn pr.10mm</t>
  </si>
  <si>
    <t>210220001.1</t>
  </si>
  <si>
    <t>zemnící drát FeZn pr.10mm, úplná mtž</t>
  </si>
  <si>
    <t>130</t>
  </si>
  <si>
    <t>295111</t>
  </si>
  <si>
    <t>zemnící tyč do 2m, FeZn se svorkou</t>
  </si>
  <si>
    <t>132</t>
  </si>
  <si>
    <t>210220361</t>
  </si>
  <si>
    <t>zemnící tyč do 2m, včetně připojení</t>
  </si>
  <si>
    <t>134</t>
  </si>
  <si>
    <t>R311317.1</t>
  </si>
  <si>
    <t>krabice zapuštěná s víčkem a ekvipotenciální svorkovnicí (HOP) KO 125, samozhášivý plast 150x150x73mm, 400V/16A, IP44</t>
  </si>
  <si>
    <t>136</t>
  </si>
  <si>
    <t>741112001.2</t>
  </si>
  <si>
    <t>montáž a zapojení krabice zapuštěná s víčkem a ekvipotenciální svorkovnicí (HOP) KO 125</t>
  </si>
  <si>
    <t>138</t>
  </si>
  <si>
    <t>295012</t>
  </si>
  <si>
    <t>jímací vedení drát AlMgSi pr.8mm</t>
  </si>
  <si>
    <t>140</t>
  </si>
  <si>
    <t>741420001</t>
  </si>
  <si>
    <t>jímací vedení na povrchu s podpěrami na plochou, sedlovou střechu a do zdiva, úplná mtž do pr. 10mm</t>
  </si>
  <si>
    <t>142</t>
  </si>
  <si>
    <t>R295352</t>
  </si>
  <si>
    <t>podpěra vedení hřebenová</t>
  </si>
  <si>
    <t>144</t>
  </si>
  <si>
    <t>295352</t>
  </si>
  <si>
    <t>podpěra vedení PV na ploché a šikmé střeše</t>
  </si>
  <si>
    <t>146</t>
  </si>
  <si>
    <t>295312</t>
  </si>
  <si>
    <t>podpěra vedení do zdiva PV1a15 150mm FeZn</t>
  </si>
  <si>
    <t>148</t>
  </si>
  <si>
    <t>295223</t>
  </si>
  <si>
    <t>jímací tyč hladká JR2,0 FeZn pr.19/2000mm</t>
  </si>
  <si>
    <t>150</t>
  </si>
  <si>
    <t>295251</t>
  </si>
  <si>
    <t>ochranná stříška jímače OSH FeZn horní</t>
  </si>
  <si>
    <t>152</t>
  </si>
  <si>
    <t>295252</t>
  </si>
  <si>
    <t>ochranná stříška jímače OSD FeZn dolní</t>
  </si>
  <si>
    <t>154</t>
  </si>
  <si>
    <t>295411</t>
  </si>
  <si>
    <t>svorka k jímací tyči SJ1 4šrouby FeZn</t>
  </si>
  <si>
    <t>156</t>
  </si>
  <si>
    <t>210220221</t>
  </si>
  <si>
    <t>jímací tyč hladká JR2,0 FeZn pr.19/2000mm, úplná montáž</t>
  </si>
  <si>
    <t>158</t>
  </si>
  <si>
    <t>295811</t>
  </si>
  <si>
    <t>distanční izolační tyč do 430mm, pro oddálený jímač</t>
  </si>
  <si>
    <t>160</t>
  </si>
  <si>
    <t>R210220221</t>
  </si>
  <si>
    <t>distanční izolační tyč, úplná montáž</t>
  </si>
  <si>
    <t>162</t>
  </si>
  <si>
    <t>295401</t>
  </si>
  <si>
    <t>svorka univerzální SU FeZn</t>
  </si>
  <si>
    <t>164</t>
  </si>
  <si>
    <t>210220301</t>
  </si>
  <si>
    <t>svorka hromosvodová do 2 šroubů, montáž</t>
  </si>
  <si>
    <t>166</t>
  </si>
  <si>
    <t>295406</t>
  </si>
  <si>
    <t>svorka křížová SK FeZn</t>
  </si>
  <si>
    <t>168</t>
  </si>
  <si>
    <t>210220302</t>
  </si>
  <si>
    <t>svorka hromosvodová do 4 šroubů, montáž</t>
  </si>
  <si>
    <t>170</t>
  </si>
  <si>
    <t>295452</t>
  </si>
  <si>
    <t>ochranný úhelník svodu OU délka 2,0m</t>
  </si>
  <si>
    <t>172</t>
  </si>
  <si>
    <t>295461</t>
  </si>
  <si>
    <t>držák úhelníku DOUa 150mm FeZn středový do zdiva</t>
  </si>
  <si>
    <t>174</t>
  </si>
  <si>
    <t>210220372</t>
  </si>
  <si>
    <t>ochranný úhelník nebo trubka/ držáky do zdiva</t>
  </si>
  <si>
    <t>176</t>
  </si>
  <si>
    <t>295404</t>
  </si>
  <si>
    <t>svorka zkušební ZS FeZn</t>
  </si>
  <si>
    <t>178</t>
  </si>
  <si>
    <t>210220302.1</t>
  </si>
  <si>
    <t>svorka zkušební ZS FeZn, úplná montáž</t>
  </si>
  <si>
    <t>180</t>
  </si>
  <si>
    <t>460200164</t>
  </si>
  <si>
    <t>výkop rýhy pro zemnící pásek, š.35, hl.80cm, tz.4/ko1.0</t>
  </si>
  <si>
    <t>182</t>
  </si>
  <si>
    <t>460560164</t>
  </si>
  <si>
    <t>zához kabelové rýhy š.35, hl.80cm, tz.4</t>
  </si>
  <si>
    <t>184</t>
  </si>
  <si>
    <t>460620014</t>
  </si>
  <si>
    <t>provizorní úprava terénu, třída zeminy 4</t>
  </si>
  <si>
    <t>186</t>
  </si>
  <si>
    <t>D6</t>
  </si>
  <si>
    <t>Ostatní náklady</t>
  </si>
  <si>
    <t>218009001</t>
  </si>
  <si>
    <t>poplatek za recyklaci svítidla</t>
  </si>
  <si>
    <t>188</t>
  </si>
  <si>
    <t>218009011</t>
  </si>
  <si>
    <t>poplatek za recyklaci světelného zdroje</t>
  </si>
  <si>
    <t>190</t>
  </si>
  <si>
    <t>219001213</t>
  </si>
  <si>
    <t>vybour.otvoru ve zdi/cihla/ do pr.60mm/tl.do 0,45m</t>
  </si>
  <si>
    <t>192</t>
  </si>
  <si>
    <t>219002611</t>
  </si>
  <si>
    <t>vysekání rýhy/zeď cihla/ hl.do 30mm/š.do 30mm</t>
  </si>
  <si>
    <t>194</t>
  </si>
  <si>
    <t>219003236</t>
  </si>
  <si>
    <t>zazdívka otvoru ve zdivu/cihla/do 0,25m2/tl.0,90m</t>
  </si>
  <si>
    <t>196</t>
  </si>
  <si>
    <t>219003613</t>
  </si>
  <si>
    <t>omítka na stěně/jednotl.plocha do 1,00m2/vč.malty</t>
  </si>
  <si>
    <t>198</t>
  </si>
  <si>
    <t>D7</t>
  </si>
  <si>
    <t>Revize, zkoušky, měření</t>
  </si>
  <si>
    <t>R.8</t>
  </si>
  <si>
    <t>Zkoušky technologických zařízení pod napětím vč. vyhotovení průkazu způsobilosti UTZ</t>
  </si>
  <si>
    <t>200</t>
  </si>
  <si>
    <t>R.9</t>
  </si>
  <si>
    <t>Uvedení do provozu</t>
  </si>
  <si>
    <t>202</t>
  </si>
  <si>
    <t>21730901</t>
  </si>
  <si>
    <t>vypracování zprávy VR/cena akce do 1.000.000 kč</t>
  </si>
  <si>
    <t>204</t>
  </si>
  <si>
    <t>210280003</t>
  </si>
  <si>
    <t>Zkoušky a prohlídky el rozvodů a zařízení celková prohlídka pro objem mtž prací do 1 000 000 Kč včetně výchozí revize a revize "D" dle vyhl. č. 100,příl. č.4</t>
  </si>
  <si>
    <t>-226392098</t>
  </si>
  <si>
    <t>007 -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</si>
  <si>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</si>
  <si>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</si>
  <si>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</si>
  <si>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</si>
  <si>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</si>
  <si>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</si>
  <si>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</si>
  <si>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</si>
  <si>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</si>
  <si>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</si>
  <si>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860449847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</si>
  <si>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</si>
  <si>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</si>
  <si>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</si>
  <si>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</si>
  <si>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</si>
  <si>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1612926235</t>
  </si>
  <si>
    <t>Poznámka k položce:_x000d_
zahrnuje, zabezpečení prací v blízkosti kolejiště a za plného provozu VB, v případě nutnosti vytyčení a zabezpečení inž. sítí aj., koordinace s ostatními profesemi, stavbami a správci dotčených zařízení</t>
  </si>
  <si>
    <t>7651R</t>
  </si>
  <si>
    <t>Opatření nutná k bezpečné demontáži a likvidaci materiálů obsahujících azbest vč. splnění požadavků dotčených orgánů</t>
  </si>
  <si>
    <t>-526461775</t>
  </si>
  <si>
    <t>VRN8</t>
  </si>
  <si>
    <t>Přesun stavebních kapacit</t>
  </si>
  <si>
    <t>080001000</t>
  </si>
  <si>
    <t>Přesun stavebních kapacit, doprava zaměstnanců aj.</t>
  </si>
  <si>
    <t>-897448866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</si>
</sst>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Bysice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Byšice ON - oprava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žst. Byšice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21. 5. 2020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L. Ulrich, DiS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Oprava střechy VB'!J30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'001 - Oprava střechy VB'!P131</f>
        <v>0</v>
      </c>
      <c r="AV95" s="128">
        <f>'001 - Oprava střechy VB'!J33</f>
        <v>0</v>
      </c>
      <c r="AW95" s="128">
        <f>'001 - Oprava střechy VB'!J34</f>
        <v>0</v>
      </c>
      <c r="AX95" s="128">
        <f>'001 - Oprava střechy VB'!J35</f>
        <v>0</v>
      </c>
      <c r="AY95" s="128">
        <f>'001 - Oprava střechy VB'!J36</f>
        <v>0</v>
      </c>
      <c r="AZ95" s="128">
        <f>'001 - Oprava střechy VB'!F33</f>
        <v>0</v>
      </c>
      <c r="BA95" s="128">
        <f>'001 - Oprava střechy VB'!F34</f>
        <v>0</v>
      </c>
      <c r="BB95" s="128">
        <f>'001 - Oprava střechy VB'!F35</f>
        <v>0</v>
      </c>
      <c r="BC95" s="128">
        <f>'001 - Oprava střechy VB'!F36</f>
        <v>0</v>
      </c>
      <c r="BD95" s="130">
        <f>'001 - Oprava střechy VB'!F37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Oprava vnějšího pláště'!J30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'002 - Oprava vnějšího pláště'!P137</f>
        <v>0</v>
      </c>
      <c r="AV96" s="128">
        <f>'002 - Oprava vnějšího pláště'!J33</f>
        <v>0</v>
      </c>
      <c r="AW96" s="128">
        <f>'002 - Oprava vnějšího pláště'!J34</f>
        <v>0</v>
      </c>
      <c r="AX96" s="128">
        <f>'002 - Oprava vnějšího pláště'!J35</f>
        <v>0</v>
      </c>
      <c r="AY96" s="128">
        <f>'002 - Oprava vnějšího pláště'!J36</f>
        <v>0</v>
      </c>
      <c r="AZ96" s="128">
        <f>'002 - Oprava vnějšího pláště'!F33</f>
        <v>0</v>
      </c>
      <c r="BA96" s="128">
        <f>'002 - Oprava vnějšího pláště'!F34</f>
        <v>0</v>
      </c>
      <c r="BB96" s="128">
        <f>'002 - Oprava vnějšího pláště'!F35</f>
        <v>0</v>
      </c>
      <c r="BC96" s="128">
        <f>'002 - Oprava vnějšího pláště'!F36</f>
        <v>0</v>
      </c>
      <c r="BD96" s="130">
        <f>'002 - Oprava vnějšího pláště'!F37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Oprava přístřešku'!J30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'003 - Oprava přístřešku'!P135</f>
        <v>0</v>
      </c>
      <c r="AV97" s="128">
        <f>'003 - Oprava přístřešku'!J33</f>
        <v>0</v>
      </c>
      <c r="AW97" s="128">
        <f>'003 - Oprava přístřešku'!J34</f>
        <v>0</v>
      </c>
      <c r="AX97" s="128">
        <f>'003 - Oprava přístřešku'!J35</f>
        <v>0</v>
      </c>
      <c r="AY97" s="128">
        <f>'003 - Oprava přístřešku'!J36</f>
        <v>0</v>
      </c>
      <c r="AZ97" s="128">
        <f>'003 - Oprava přístřešku'!F33</f>
        <v>0</v>
      </c>
      <c r="BA97" s="128">
        <f>'003 - Oprava přístřešku'!F34</f>
        <v>0</v>
      </c>
      <c r="BB97" s="128">
        <f>'003 - Oprava přístřešku'!F35</f>
        <v>0</v>
      </c>
      <c r="BC97" s="128">
        <f>'003 - Oprava přístřešku'!F36</f>
        <v>0</v>
      </c>
      <c r="BD97" s="130">
        <f>'003 - Oprava přístřešku'!F37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'004 - Oprava čekárny'!J30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'004 - Oprava čekárny'!P133</f>
        <v>0</v>
      </c>
      <c r="AV98" s="128">
        <f>'004 - Oprava čekárny'!J33</f>
        <v>0</v>
      </c>
      <c r="AW98" s="128">
        <f>'004 - Oprava čekárny'!J34</f>
        <v>0</v>
      </c>
      <c r="AX98" s="128">
        <f>'004 - Oprava čekárny'!J35</f>
        <v>0</v>
      </c>
      <c r="AY98" s="128">
        <f>'004 - Oprava čekárny'!J36</f>
        <v>0</v>
      </c>
      <c r="AZ98" s="128">
        <f>'004 - Oprava čekárny'!F33</f>
        <v>0</v>
      </c>
      <c r="BA98" s="128">
        <f>'004 - Oprava čekárny'!F34</f>
        <v>0</v>
      </c>
      <c r="BB98" s="128">
        <f>'004 - Oprava čekárny'!F35</f>
        <v>0</v>
      </c>
      <c r="BC98" s="128">
        <f>'004 - Oprava čekárny'!F36</f>
        <v>0</v>
      </c>
      <c r="BD98" s="130">
        <f>'004 - Oprava čekárny'!F37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24.7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'005 - Ostatní venkovní úp...'!J30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'005 - Ostatní venkovní úp...'!P128</f>
        <v>0</v>
      </c>
      <c r="AV99" s="128">
        <f>'005 - Ostatní venkovní úp...'!J33</f>
        <v>0</v>
      </c>
      <c r="AW99" s="128">
        <f>'005 - Ostatní venkovní úp...'!J34</f>
        <v>0</v>
      </c>
      <c r="AX99" s="128">
        <f>'005 - Ostatní venkovní úp...'!J35</f>
        <v>0</v>
      </c>
      <c r="AY99" s="128">
        <f>'005 - Ostatní venkovní úp...'!J36</f>
        <v>0</v>
      </c>
      <c r="AZ99" s="128">
        <f>'005 - Ostatní venkovní úp...'!F33</f>
        <v>0</v>
      </c>
      <c r="BA99" s="128">
        <f>'005 - Ostatní venkovní úp...'!F34</f>
        <v>0</v>
      </c>
      <c r="BB99" s="128">
        <f>'005 - Ostatní venkovní úp...'!F35</f>
        <v>0</v>
      </c>
      <c r="BC99" s="128">
        <f>'005 - Ostatní venkovní úp...'!F36</f>
        <v>0</v>
      </c>
      <c r="BD99" s="130">
        <f>'005 - Ostatní venkovní úp...'!F37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101</v>
      </c>
      <c r="E100" s="122"/>
      <c r="F100" s="122"/>
      <c r="G100" s="122"/>
      <c r="H100" s="122"/>
      <c r="I100" s="123"/>
      <c r="J100" s="122" t="s">
        <v>102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'006 - Elektroinstalace (SEE)'!J30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'006 - Elektroinstalace (SEE)'!P123</f>
        <v>0</v>
      </c>
      <c r="AV100" s="128">
        <f>'006 - Elektroinstalace (SEE)'!J33</f>
        <v>0</v>
      </c>
      <c r="AW100" s="128">
        <f>'006 - Elektroinstalace (SEE)'!J34</f>
        <v>0</v>
      </c>
      <c r="AX100" s="128">
        <f>'006 - Elektroinstalace (SEE)'!J35</f>
        <v>0</v>
      </c>
      <c r="AY100" s="128">
        <f>'006 - Elektroinstalace (SEE)'!J36</f>
        <v>0</v>
      </c>
      <c r="AZ100" s="128">
        <f>'006 - Elektroinstalace (SEE)'!F33</f>
        <v>0</v>
      </c>
      <c r="BA100" s="128">
        <f>'006 - Elektroinstalace (SEE)'!F34</f>
        <v>0</v>
      </c>
      <c r="BB100" s="128">
        <f>'006 - Elektroinstalace (SEE)'!F35</f>
        <v>0</v>
      </c>
      <c r="BC100" s="128">
        <f>'006 - Elektroinstalace (SEE)'!F36</f>
        <v>0</v>
      </c>
      <c r="BD100" s="130">
        <f>'006 - Elektroinstalace (SEE)'!F37</f>
        <v>0</v>
      </c>
      <c r="BE100" s="7"/>
      <c r="BT100" s="131" t="s">
        <v>86</v>
      </c>
      <c r="BV100" s="131" t="s">
        <v>80</v>
      </c>
      <c r="BW100" s="131" t="s">
        <v>103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19" t="s">
        <v>82</v>
      </c>
      <c r="B101" s="120"/>
      <c r="C101" s="121"/>
      <c r="D101" s="122" t="s">
        <v>104</v>
      </c>
      <c r="E101" s="122"/>
      <c r="F101" s="122"/>
      <c r="G101" s="122"/>
      <c r="H101" s="122"/>
      <c r="I101" s="123"/>
      <c r="J101" s="122" t="s">
        <v>105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'007 - Vedlejší a ostatní 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106</v>
      </c>
      <c r="AR101" s="126"/>
      <c r="AS101" s="132">
        <v>0</v>
      </c>
      <c r="AT101" s="133">
        <f>ROUND(SUM(AV101:AW101),2)</f>
        <v>0</v>
      </c>
      <c r="AU101" s="134">
        <f>'007 - Vedlejší a ostatní ...'!P120</f>
        <v>0</v>
      </c>
      <c r="AV101" s="133">
        <f>'007 - Vedlejší a ostatní ...'!J33</f>
        <v>0</v>
      </c>
      <c r="AW101" s="133">
        <f>'007 - Vedlejší a ostatní ...'!J34</f>
        <v>0</v>
      </c>
      <c r="AX101" s="133">
        <f>'007 - Vedlejší a ostatní ...'!J35</f>
        <v>0</v>
      </c>
      <c r="AY101" s="133">
        <f>'007 - Vedlejší a ostatní ...'!J36</f>
        <v>0</v>
      </c>
      <c r="AZ101" s="133">
        <f>'007 - Vedlejší a ostatní ...'!F33</f>
        <v>0</v>
      </c>
      <c r="BA101" s="133">
        <f>'007 - Vedlejší a ostatní ...'!F34</f>
        <v>0</v>
      </c>
      <c r="BB101" s="133">
        <f>'007 - Vedlejší a ostatní ...'!F35</f>
        <v>0</v>
      </c>
      <c r="BC101" s="133">
        <f>'007 - Vedlejší a ostatní ...'!F36</f>
        <v>0</v>
      </c>
      <c r="BD101" s="135">
        <f>'007 - Vedlejší a ostatní ...'!F37</f>
        <v>0</v>
      </c>
      <c r="BE101" s="7"/>
      <c r="BT101" s="131" t="s">
        <v>86</v>
      </c>
      <c r="BV101" s="131" t="s">
        <v>80</v>
      </c>
      <c r="BW101" s="131" t="s">
        <v>107</v>
      </c>
      <c r="BX101" s="131" t="s">
        <v>5</v>
      </c>
      <c r="CL101" s="131" t="s">
        <v>1</v>
      </c>
      <c r="CM101" s="131" t="s">
        <v>88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Yb3DDcfdDrN2tVosV8ZU5PQ0OLDVs0fmgnUjyCCMLw1Q0Fq2dsom72VceU+j9cJlws+Vyiq2Bc1pZqS80Y7SSQ==" hashValue="5AomOtRNTJXMnuz6p7dPnmz8K8HhfYozqw5ZvOAMatM9QYarPpJiKvaXbXl2j1EL0CEdKl6penLUAHgdgZFhtQ==" algorithmName="SHA-512" password="C1E4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Oprava střechy VB'!C2" display="/"/>
    <hyperlink ref="A96" location="'002 - Oprava vnějšího pláště'!C2" display="/"/>
    <hyperlink ref="A97" location="'003 - Oprava přístřešku'!C2" display="/"/>
    <hyperlink ref="A98" location="'004 - Oprava čekárny'!C2" display="/"/>
    <hyperlink ref="A99" location="'005 - Ostatní venkovní úp...'!C2" display="/"/>
    <hyperlink ref="A100" location="'006 - Elektroinstalace (SEE)'!C2" display="/"/>
    <hyperlink ref="A101" location="'007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88</v>
      </c>
    </row>
    <row r="4" s="1" customFormat="1" ht="24.96" customHeight="1">
      <c r="B4" s="20"/>
      <c r="D4" s="140" t="s">
        <v>108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Byšice ON - oprava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21. 5. 2020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zakázky'!E17="","",'Rekapitulace zakázky'!E17)</f>
        <v xml:space="preserve"> </v>
      </c>
      <c r="F21" s="38"/>
      <c r="G21" s="38"/>
      <c r="H21" s="38"/>
      <c r="I21" s="147" t="s">
        <v>28</v>
      </c>
      <c r="J21" s="146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36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38</v>
      </c>
      <c r="E30" s="38"/>
      <c r="F30" s="38"/>
      <c r="G30" s="38"/>
      <c r="H30" s="38"/>
      <c r="I30" s="144"/>
      <c r="J30" s="157">
        <f>ROUND(J131,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40</v>
      </c>
      <c r="G32" s="38"/>
      <c r="H32" s="38"/>
      <c r="I32" s="159" t="s">
        <v>39</v>
      </c>
      <c r="J32" s="158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42</v>
      </c>
      <c r="E33" s="142" t="s">
        <v>43</v>
      </c>
      <c r="F33" s="161">
        <f>ROUND((SUM(BE131:BE306)),  2)</f>
        <v>0</v>
      </c>
      <c r="G33" s="38"/>
      <c r="H33" s="38"/>
      <c r="I33" s="162">
        <v>0.20999999999999999</v>
      </c>
      <c r="J33" s="161">
        <f>ROUND(((SUM(BE131:BE306))*I33),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61">
        <f>ROUND((SUM(BF131:BF306)),  2)</f>
        <v>0</v>
      </c>
      <c r="G34" s="38"/>
      <c r="H34" s="38"/>
      <c r="I34" s="162">
        <v>0.14999999999999999</v>
      </c>
      <c r="J34" s="161">
        <f>ROUND(((SUM(BF131:BF306))*I34),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61">
        <f>ROUND((SUM(BG131:BG306)),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61">
        <f>ROUND((SUM(BH131:BH306)),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61">
        <f>ROUND((SUM(BI131:BI306)),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55</v>
      </c>
      <c r="E65" s="179"/>
      <c r="F65" s="179"/>
      <c r="G65" s="171" t="s">
        <v>56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Byšice ON - oprava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Oprava střechy VB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Byšice</v>
      </c>
      <c r="G89" s="40"/>
      <c r="H89" s="40"/>
      <c r="I89" s="147" t="s">
        <v>22</v>
      </c>
      <c r="J89" s="79" t="str">
        <f>IF(J12="","",J12)</f>
        <v>21. 5. 2020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J131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116</v>
      </c>
      <c r="E97" s="196"/>
      <c r="F97" s="196"/>
      <c r="G97" s="196"/>
      <c r="H97" s="196"/>
      <c r="I97" s="197"/>
      <c r="J97" s="198">
        <f>J132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117</v>
      </c>
      <c r="E98" s="196"/>
      <c r="F98" s="196"/>
      <c r="G98" s="196"/>
      <c r="H98" s="196"/>
      <c r="I98" s="197"/>
      <c r="J98" s="198">
        <f>J135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00"/>
      <c r="C99" s="201"/>
      <c r="D99" s="202" t="s">
        <v>118</v>
      </c>
      <c r="E99" s="203"/>
      <c r="F99" s="203"/>
      <c r="G99" s="203"/>
      <c r="H99" s="203"/>
      <c r="I99" s="204"/>
      <c r="J99" s="205">
        <f>J136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3"/>
      <c r="C100" s="194"/>
      <c r="D100" s="195" t="s">
        <v>119</v>
      </c>
      <c r="E100" s="196"/>
      <c r="F100" s="196"/>
      <c r="G100" s="196"/>
      <c r="H100" s="196"/>
      <c r="I100" s="197"/>
      <c r="J100" s="198">
        <f>J138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0"/>
      <c r="C101" s="201"/>
      <c r="D101" s="202" t="s">
        <v>120</v>
      </c>
      <c r="E101" s="203"/>
      <c r="F101" s="203"/>
      <c r="G101" s="203"/>
      <c r="H101" s="203"/>
      <c r="I101" s="204"/>
      <c r="J101" s="205">
        <f>J139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121</v>
      </c>
      <c r="E102" s="203"/>
      <c r="F102" s="203"/>
      <c r="G102" s="203"/>
      <c r="H102" s="203"/>
      <c r="I102" s="204"/>
      <c r="J102" s="205">
        <f>J147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122</v>
      </c>
      <c r="E103" s="203"/>
      <c r="F103" s="203"/>
      <c r="G103" s="203"/>
      <c r="H103" s="203"/>
      <c r="I103" s="204"/>
      <c r="J103" s="205">
        <f>J159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123</v>
      </c>
      <c r="E104" s="203"/>
      <c r="F104" s="203"/>
      <c r="G104" s="203"/>
      <c r="H104" s="203"/>
      <c r="I104" s="204"/>
      <c r="J104" s="205">
        <f>J171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124</v>
      </c>
      <c r="E105" s="196"/>
      <c r="F105" s="196"/>
      <c r="G105" s="196"/>
      <c r="H105" s="196"/>
      <c r="I105" s="197"/>
      <c r="J105" s="198">
        <f>J173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0"/>
      <c r="C106" s="201"/>
      <c r="D106" s="202" t="s">
        <v>125</v>
      </c>
      <c r="E106" s="203"/>
      <c r="F106" s="203"/>
      <c r="G106" s="203"/>
      <c r="H106" s="203"/>
      <c r="I106" s="204"/>
      <c r="J106" s="205">
        <f>J174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126</v>
      </c>
      <c r="E107" s="203"/>
      <c r="F107" s="203"/>
      <c r="G107" s="203"/>
      <c r="H107" s="203"/>
      <c r="I107" s="204"/>
      <c r="J107" s="205">
        <f>J178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127</v>
      </c>
      <c r="E108" s="203"/>
      <c r="F108" s="203"/>
      <c r="G108" s="203"/>
      <c r="H108" s="203"/>
      <c r="I108" s="204"/>
      <c r="J108" s="205">
        <f>J236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128</v>
      </c>
      <c r="E109" s="203"/>
      <c r="F109" s="203"/>
      <c r="G109" s="203"/>
      <c r="H109" s="203"/>
      <c r="I109" s="204"/>
      <c r="J109" s="205">
        <f>J274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129</v>
      </c>
      <c r="E110" s="203"/>
      <c r="F110" s="203"/>
      <c r="G110" s="203"/>
      <c r="H110" s="203"/>
      <c r="I110" s="204"/>
      <c r="J110" s="205">
        <f>J282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130</v>
      </c>
      <c r="E111" s="203"/>
      <c r="F111" s="203"/>
      <c r="G111" s="203"/>
      <c r="H111" s="203"/>
      <c r="I111" s="204"/>
      <c r="J111" s="205">
        <f>J289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183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186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131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7" t="str">
        <f>E7</f>
        <v>Byšice ON - oprava</v>
      </c>
      <c r="F121" s="32"/>
      <c r="G121" s="32"/>
      <c r="H121" s="32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109</v>
      </c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E9</f>
        <v>001 - Oprava střechy VB</v>
      </c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F12</f>
        <v>žst. Byšice</v>
      </c>
      <c r="G125" s="40"/>
      <c r="H125" s="40"/>
      <c r="I125" s="147" t="s">
        <v>22</v>
      </c>
      <c r="J125" s="79" t="str">
        <f>IF(J12="","",J12)</f>
        <v>21. 5. 2020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E15</f>
        <v>Správa železnic, státní organizace</v>
      </c>
      <c r="G127" s="40"/>
      <c r="H127" s="40"/>
      <c r="I127" s="147" t="s">
        <v>32</v>
      </c>
      <c r="J127" s="36" t="str">
        <f>E21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30</v>
      </c>
      <c r="D128" s="40"/>
      <c r="E128" s="40"/>
      <c r="F128" s="27" t="str">
        <f>IF(E18="","",E18)</f>
        <v>Vyplň údaj</v>
      </c>
      <c r="G128" s="40"/>
      <c r="H128" s="40"/>
      <c r="I128" s="147" t="s">
        <v>35</v>
      </c>
      <c r="J128" s="36" t="str">
        <f>E24</f>
        <v>L. Ulrich, DiS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14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07"/>
      <c r="B130" s="208"/>
      <c r="C130" s="209" t="s">
        <v>132</v>
      </c>
      <c r="D130" s="210" t="s">
        <v>63</v>
      </c>
      <c r="E130" s="210" t="s">
        <v>59</v>
      </c>
      <c r="F130" s="210" t="s">
        <v>60</v>
      </c>
      <c r="G130" s="210" t="s">
        <v>133</v>
      </c>
      <c r="H130" s="210" t="s">
        <v>134</v>
      </c>
      <c r="I130" s="211" t="s">
        <v>135</v>
      </c>
      <c r="J130" s="212" t="s">
        <v>113</v>
      </c>
      <c r="K130" s="213" t="s">
        <v>136</v>
      </c>
      <c r="L130" s="214"/>
      <c r="M130" s="100" t="s">
        <v>1</v>
      </c>
      <c r="N130" s="101" t="s">
        <v>42</v>
      </c>
      <c r="O130" s="101" t="s">
        <v>137</v>
      </c>
      <c r="P130" s="101" t="s">
        <v>138</v>
      </c>
      <c r="Q130" s="101" t="s">
        <v>139</v>
      </c>
      <c r="R130" s="101" t="s">
        <v>140</v>
      </c>
      <c r="S130" s="101" t="s">
        <v>141</v>
      </c>
      <c r="T130" s="102" t="s">
        <v>142</v>
      </c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</row>
    <row r="131" s="2" customFormat="1" ht="22.8" customHeight="1">
      <c r="A131" s="38"/>
      <c r="B131" s="39"/>
      <c r="C131" s="107" t="s">
        <v>143</v>
      </c>
      <c r="D131" s="40"/>
      <c r="E131" s="40"/>
      <c r="F131" s="40"/>
      <c r="G131" s="40"/>
      <c r="H131" s="40"/>
      <c r="I131" s="144"/>
      <c r="J131" s="215">
        <f>BK131</f>
        <v>0</v>
      </c>
      <c r="K131" s="40"/>
      <c r="L131" s="44"/>
      <c r="M131" s="103"/>
      <c r="N131" s="216"/>
      <c r="O131" s="104"/>
      <c r="P131" s="217">
        <f>P132+P135+P138+P173</f>
        <v>0</v>
      </c>
      <c r="Q131" s="104"/>
      <c r="R131" s="217">
        <f>R132+R135+R138+R173</f>
        <v>30.899789090000002</v>
      </c>
      <c r="S131" s="104"/>
      <c r="T131" s="218">
        <f>T132+T135+T138+T173</f>
        <v>30.459540000000004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77</v>
      </c>
      <c r="AU131" s="17" t="s">
        <v>115</v>
      </c>
      <c r="BK131" s="219">
        <f>BK132+BK135+BK138+BK173</f>
        <v>0</v>
      </c>
    </row>
    <row r="132" s="12" customFormat="1" ht="25.92" customHeight="1">
      <c r="A132" s="12"/>
      <c r="B132" s="220"/>
      <c r="C132" s="221"/>
      <c r="D132" s="222" t="s">
        <v>77</v>
      </c>
      <c r="E132" s="223" t="s">
        <v>144</v>
      </c>
      <c r="F132" s="223" t="s">
        <v>145</v>
      </c>
      <c r="G132" s="221"/>
      <c r="H132" s="221"/>
      <c r="I132" s="224"/>
      <c r="J132" s="225">
        <f>BK132</f>
        <v>0</v>
      </c>
      <c r="K132" s="221"/>
      <c r="L132" s="226"/>
      <c r="M132" s="227"/>
      <c r="N132" s="228"/>
      <c r="O132" s="228"/>
      <c r="P132" s="229">
        <f>SUM(P133:P134)</f>
        <v>0</v>
      </c>
      <c r="Q132" s="228"/>
      <c r="R132" s="229">
        <f>SUM(R133:R134)</f>
        <v>0</v>
      </c>
      <c r="S132" s="228"/>
      <c r="T132" s="230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146</v>
      </c>
      <c r="AT132" s="232" t="s">
        <v>77</v>
      </c>
      <c r="AU132" s="232" t="s">
        <v>78</v>
      </c>
      <c r="AY132" s="231" t="s">
        <v>147</v>
      </c>
      <c r="BK132" s="233">
        <f>SUM(BK133:BK134)</f>
        <v>0</v>
      </c>
    </row>
    <row r="133" s="2" customFormat="1" ht="16.5" customHeight="1">
      <c r="A133" s="38"/>
      <c r="B133" s="39"/>
      <c r="C133" s="234" t="s">
        <v>86</v>
      </c>
      <c r="D133" s="234" t="s">
        <v>148</v>
      </c>
      <c r="E133" s="235" t="s">
        <v>149</v>
      </c>
      <c r="F133" s="236" t="s">
        <v>145</v>
      </c>
      <c r="G133" s="237" t="s">
        <v>1</v>
      </c>
      <c r="H133" s="238">
        <v>0</v>
      </c>
      <c r="I133" s="239"/>
      <c r="J133" s="240">
        <f>ROUND(I133*H133,2)</f>
        <v>0</v>
      </c>
      <c r="K133" s="241"/>
      <c r="L133" s="44"/>
      <c r="M133" s="242" t="s">
        <v>1</v>
      </c>
      <c r="N133" s="243" t="s">
        <v>43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150</v>
      </c>
      <c r="AT133" s="246" t="s">
        <v>148</v>
      </c>
      <c r="AU133" s="246" t="s">
        <v>86</v>
      </c>
      <c r="AY133" s="17" t="s">
        <v>147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86</v>
      </c>
      <c r="BK133" s="247">
        <f>ROUND(I133*H133,2)</f>
        <v>0</v>
      </c>
      <c r="BL133" s="17" t="s">
        <v>150</v>
      </c>
      <c r="BM133" s="246" t="s">
        <v>151</v>
      </c>
    </row>
    <row r="134" s="2" customFormat="1">
      <c r="A134" s="38"/>
      <c r="B134" s="39"/>
      <c r="C134" s="40"/>
      <c r="D134" s="248" t="s">
        <v>152</v>
      </c>
      <c r="E134" s="40"/>
      <c r="F134" s="249" t="s">
        <v>153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152</v>
      </c>
      <c r="AU134" s="17" t="s">
        <v>86</v>
      </c>
    </row>
    <row r="135" s="12" customFormat="1" ht="25.92" customHeight="1">
      <c r="A135" s="12"/>
      <c r="B135" s="220"/>
      <c r="C135" s="221"/>
      <c r="D135" s="222" t="s">
        <v>77</v>
      </c>
      <c r="E135" s="223" t="s">
        <v>154</v>
      </c>
      <c r="F135" s="223" t="s">
        <v>155</v>
      </c>
      <c r="G135" s="221"/>
      <c r="H135" s="221"/>
      <c r="I135" s="224"/>
      <c r="J135" s="225">
        <f>BK135</f>
        <v>0</v>
      </c>
      <c r="K135" s="221"/>
      <c r="L135" s="226"/>
      <c r="M135" s="227"/>
      <c r="N135" s="228"/>
      <c r="O135" s="228"/>
      <c r="P135" s="229">
        <f>P136</f>
        <v>0</v>
      </c>
      <c r="Q135" s="228"/>
      <c r="R135" s="229">
        <f>R136</f>
        <v>0</v>
      </c>
      <c r="S135" s="228"/>
      <c r="T135" s="230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156</v>
      </c>
      <c r="AT135" s="232" t="s">
        <v>77</v>
      </c>
      <c r="AU135" s="232" t="s">
        <v>78</v>
      </c>
      <c r="AY135" s="231" t="s">
        <v>147</v>
      </c>
      <c r="BK135" s="233">
        <f>BK136</f>
        <v>0</v>
      </c>
    </row>
    <row r="136" s="12" customFormat="1" ht="22.8" customHeight="1">
      <c r="A136" s="12"/>
      <c r="B136" s="220"/>
      <c r="C136" s="221"/>
      <c r="D136" s="222" t="s">
        <v>77</v>
      </c>
      <c r="E136" s="252" t="s">
        <v>157</v>
      </c>
      <c r="F136" s="252" t="s">
        <v>158</v>
      </c>
      <c r="G136" s="221"/>
      <c r="H136" s="221"/>
      <c r="I136" s="224"/>
      <c r="J136" s="253">
        <f>BK136</f>
        <v>0</v>
      </c>
      <c r="K136" s="221"/>
      <c r="L136" s="226"/>
      <c r="M136" s="227"/>
      <c r="N136" s="228"/>
      <c r="O136" s="228"/>
      <c r="P136" s="229">
        <f>P137</f>
        <v>0</v>
      </c>
      <c r="Q136" s="228"/>
      <c r="R136" s="229">
        <f>R137</f>
        <v>0</v>
      </c>
      <c r="S136" s="228"/>
      <c r="T136" s="23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156</v>
      </c>
      <c r="AT136" s="232" t="s">
        <v>77</v>
      </c>
      <c r="AU136" s="232" t="s">
        <v>86</v>
      </c>
      <c r="AY136" s="231" t="s">
        <v>147</v>
      </c>
      <c r="BK136" s="233">
        <f>BK137</f>
        <v>0</v>
      </c>
    </row>
    <row r="137" s="2" customFormat="1" ht="33" customHeight="1">
      <c r="A137" s="38"/>
      <c r="B137" s="39"/>
      <c r="C137" s="234" t="s">
        <v>88</v>
      </c>
      <c r="D137" s="234" t="s">
        <v>148</v>
      </c>
      <c r="E137" s="235" t="s">
        <v>159</v>
      </c>
      <c r="F137" s="236" t="s">
        <v>160</v>
      </c>
      <c r="G137" s="237" t="s">
        <v>161</v>
      </c>
      <c r="H137" s="238">
        <v>1</v>
      </c>
      <c r="I137" s="239"/>
      <c r="J137" s="240">
        <f>ROUND(I137*H137,2)</f>
        <v>0</v>
      </c>
      <c r="K137" s="241"/>
      <c r="L137" s="44"/>
      <c r="M137" s="242" t="s">
        <v>1</v>
      </c>
      <c r="N137" s="243" t="s">
        <v>43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162</v>
      </c>
      <c r="AT137" s="246" t="s">
        <v>148</v>
      </c>
      <c r="AU137" s="246" t="s">
        <v>88</v>
      </c>
      <c r="AY137" s="17" t="s">
        <v>147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86</v>
      </c>
      <c r="BK137" s="247">
        <f>ROUND(I137*H137,2)</f>
        <v>0</v>
      </c>
      <c r="BL137" s="17" t="s">
        <v>162</v>
      </c>
      <c r="BM137" s="246" t="s">
        <v>163</v>
      </c>
    </row>
    <row r="138" s="12" customFormat="1" ht="25.92" customHeight="1">
      <c r="A138" s="12"/>
      <c r="B138" s="220"/>
      <c r="C138" s="221"/>
      <c r="D138" s="222" t="s">
        <v>77</v>
      </c>
      <c r="E138" s="223" t="s">
        <v>164</v>
      </c>
      <c r="F138" s="223" t="s">
        <v>165</v>
      </c>
      <c r="G138" s="221"/>
      <c r="H138" s="221"/>
      <c r="I138" s="224"/>
      <c r="J138" s="225">
        <f>BK138</f>
        <v>0</v>
      </c>
      <c r="K138" s="221"/>
      <c r="L138" s="226"/>
      <c r="M138" s="227"/>
      <c r="N138" s="228"/>
      <c r="O138" s="228"/>
      <c r="P138" s="229">
        <f>P139+P147+P159+P171</f>
        <v>0</v>
      </c>
      <c r="Q138" s="228"/>
      <c r="R138" s="229">
        <f>R139+R147+R159+R171</f>
        <v>17.574156000000002</v>
      </c>
      <c r="S138" s="228"/>
      <c r="T138" s="230">
        <f>T139+T147+T159+T171</f>
        <v>15.98035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1" t="s">
        <v>86</v>
      </c>
      <c r="AT138" s="232" t="s">
        <v>77</v>
      </c>
      <c r="AU138" s="232" t="s">
        <v>78</v>
      </c>
      <c r="AY138" s="231" t="s">
        <v>147</v>
      </c>
      <c r="BK138" s="233">
        <f>BK139+BK147+BK159+BK171</f>
        <v>0</v>
      </c>
    </row>
    <row r="139" s="12" customFormat="1" ht="22.8" customHeight="1">
      <c r="A139" s="12"/>
      <c r="B139" s="220"/>
      <c r="C139" s="221"/>
      <c r="D139" s="222" t="s">
        <v>77</v>
      </c>
      <c r="E139" s="252" t="s">
        <v>156</v>
      </c>
      <c r="F139" s="252" t="s">
        <v>166</v>
      </c>
      <c r="G139" s="221"/>
      <c r="H139" s="221"/>
      <c r="I139" s="224"/>
      <c r="J139" s="253">
        <f>BK139</f>
        <v>0</v>
      </c>
      <c r="K139" s="221"/>
      <c r="L139" s="226"/>
      <c r="M139" s="227"/>
      <c r="N139" s="228"/>
      <c r="O139" s="228"/>
      <c r="P139" s="229">
        <f>SUM(P140:P146)</f>
        <v>0</v>
      </c>
      <c r="Q139" s="228"/>
      <c r="R139" s="229">
        <f>SUM(R140:R146)</f>
        <v>16.623156000000002</v>
      </c>
      <c r="S139" s="228"/>
      <c r="T139" s="230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1" t="s">
        <v>86</v>
      </c>
      <c r="AT139" s="232" t="s">
        <v>77</v>
      </c>
      <c r="AU139" s="232" t="s">
        <v>86</v>
      </c>
      <c r="AY139" s="231" t="s">
        <v>147</v>
      </c>
      <c r="BK139" s="233">
        <f>SUM(BK140:BK146)</f>
        <v>0</v>
      </c>
    </row>
    <row r="140" s="2" customFormat="1" ht="33" customHeight="1">
      <c r="A140" s="38"/>
      <c r="B140" s="39"/>
      <c r="C140" s="234" t="s">
        <v>156</v>
      </c>
      <c r="D140" s="234" t="s">
        <v>148</v>
      </c>
      <c r="E140" s="235" t="s">
        <v>167</v>
      </c>
      <c r="F140" s="236" t="s">
        <v>168</v>
      </c>
      <c r="G140" s="237" t="s">
        <v>169</v>
      </c>
      <c r="H140" s="238">
        <v>8.6349999999999998</v>
      </c>
      <c r="I140" s="239"/>
      <c r="J140" s="240">
        <f>ROUND(I140*H140,2)</f>
        <v>0</v>
      </c>
      <c r="K140" s="241"/>
      <c r="L140" s="44"/>
      <c r="M140" s="242" t="s">
        <v>1</v>
      </c>
      <c r="N140" s="243" t="s">
        <v>43</v>
      </c>
      <c r="O140" s="91"/>
      <c r="P140" s="244">
        <f>O140*H140</f>
        <v>0</v>
      </c>
      <c r="Q140" s="244">
        <v>1.8056000000000001</v>
      </c>
      <c r="R140" s="244">
        <f>Q140*H140</f>
        <v>15.591356000000001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146</v>
      </c>
      <c r="AT140" s="246" t="s">
        <v>148</v>
      </c>
      <c r="AU140" s="246" t="s">
        <v>88</v>
      </c>
      <c r="AY140" s="17" t="s">
        <v>147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86</v>
      </c>
      <c r="BK140" s="247">
        <f>ROUND(I140*H140,2)</f>
        <v>0</v>
      </c>
      <c r="BL140" s="17" t="s">
        <v>146</v>
      </c>
      <c r="BM140" s="246" t="s">
        <v>170</v>
      </c>
    </row>
    <row r="141" s="13" customFormat="1">
      <c r="A141" s="13"/>
      <c r="B141" s="254"/>
      <c r="C141" s="255"/>
      <c r="D141" s="248" t="s">
        <v>171</v>
      </c>
      <c r="E141" s="256" t="s">
        <v>1</v>
      </c>
      <c r="F141" s="257" t="s">
        <v>172</v>
      </c>
      <c r="G141" s="255"/>
      <c r="H141" s="258">
        <v>3.3079999999999998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4" t="s">
        <v>171</v>
      </c>
      <c r="AU141" s="264" t="s">
        <v>88</v>
      </c>
      <c r="AV141" s="13" t="s">
        <v>88</v>
      </c>
      <c r="AW141" s="13" t="s">
        <v>34</v>
      </c>
      <c r="AX141" s="13" t="s">
        <v>78</v>
      </c>
      <c r="AY141" s="264" t="s">
        <v>147</v>
      </c>
    </row>
    <row r="142" s="13" customFormat="1">
      <c r="A142" s="13"/>
      <c r="B142" s="254"/>
      <c r="C142" s="255"/>
      <c r="D142" s="248" t="s">
        <v>171</v>
      </c>
      <c r="E142" s="256" t="s">
        <v>1</v>
      </c>
      <c r="F142" s="257" t="s">
        <v>173</v>
      </c>
      <c r="G142" s="255"/>
      <c r="H142" s="258">
        <v>0.60799999999999998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4" t="s">
        <v>171</v>
      </c>
      <c r="AU142" s="264" t="s">
        <v>88</v>
      </c>
      <c r="AV142" s="13" t="s">
        <v>88</v>
      </c>
      <c r="AW142" s="13" t="s">
        <v>34</v>
      </c>
      <c r="AX142" s="13" t="s">
        <v>78</v>
      </c>
      <c r="AY142" s="264" t="s">
        <v>147</v>
      </c>
    </row>
    <row r="143" s="13" customFormat="1">
      <c r="A143" s="13"/>
      <c r="B143" s="254"/>
      <c r="C143" s="255"/>
      <c r="D143" s="248" t="s">
        <v>171</v>
      </c>
      <c r="E143" s="256" t="s">
        <v>1</v>
      </c>
      <c r="F143" s="257" t="s">
        <v>174</v>
      </c>
      <c r="G143" s="255"/>
      <c r="H143" s="258">
        <v>2.75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4" t="s">
        <v>171</v>
      </c>
      <c r="AU143" s="264" t="s">
        <v>88</v>
      </c>
      <c r="AV143" s="13" t="s">
        <v>88</v>
      </c>
      <c r="AW143" s="13" t="s">
        <v>34</v>
      </c>
      <c r="AX143" s="13" t="s">
        <v>78</v>
      </c>
      <c r="AY143" s="264" t="s">
        <v>147</v>
      </c>
    </row>
    <row r="144" s="13" customFormat="1">
      <c r="A144" s="13"/>
      <c r="B144" s="254"/>
      <c r="C144" s="255"/>
      <c r="D144" s="248" t="s">
        <v>171</v>
      </c>
      <c r="E144" s="256" t="s">
        <v>1</v>
      </c>
      <c r="F144" s="257" t="s">
        <v>175</v>
      </c>
      <c r="G144" s="255"/>
      <c r="H144" s="258">
        <v>1.9690000000000001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4" t="s">
        <v>171</v>
      </c>
      <c r="AU144" s="264" t="s">
        <v>88</v>
      </c>
      <c r="AV144" s="13" t="s">
        <v>88</v>
      </c>
      <c r="AW144" s="13" t="s">
        <v>34</v>
      </c>
      <c r="AX144" s="13" t="s">
        <v>78</v>
      </c>
      <c r="AY144" s="264" t="s">
        <v>147</v>
      </c>
    </row>
    <row r="145" s="14" customFormat="1">
      <c r="A145" s="14"/>
      <c r="B145" s="265"/>
      <c r="C145" s="266"/>
      <c r="D145" s="248" t="s">
        <v>171</v>
      </c>
      <c r="E145" s="267" t="s">
        <v>1</v>
      </c>
      <c r="F145" s="268" t="s">
        <v>176</v>
      </c>
      <c r="G145" s="266"/>
      <c r="H145" s="269">
        <v>8.6349999999999998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5" t="s">
        <v>171</v>
      </c>
      <c r="AU145" s="275" t="s">
        <v>88</v>
      </c>
      <c r="AV145" s="14" t="s">
        <v>146</v>
      </c>
      <c r="AW145" s="14" t="s">
        <v>34</v>
      </c>
      <c r="AX145" s="14" t="s">
        <v>86</v>
      </c>
      <c r="AY145" s="275" t="s">
        <v>147</v>
      </c>
    </row>
    <row r="146" s="2" customFormat="1" ht="21.75" customHeight="1">
      <c r="A146" s="38"/>
      <c r="B146" s="39"/>
      <c r="C146" s="234" t="s">
        <v>146</v>
      </c>
      <c r="D146" s="234" t="s">
        <v>148</v>
      </c>
      <c r="E146" s="235" t="s">
        <v>177</v>
      </c>
      <c r="F146" s="236" t="s">
        <v>178</v>
      </c>
      <c r="G146" s="237" t="s">
        <v>179</v>
      </c>
      <c r="H146" s="238">
        <v>4</v>
      </c>
      <c r="I146" s="239"/>
      <c r="J146" s="240">
        <f>ROUND(I146*H146,2)</f>
        <v>0</v>
      </c>
      <c r="K146" s="241"/>
      <c r="L146" s="44"/>
      <c r="M146" s="242" t="s">
        <v>1</v>
      </c>
      <c r="N146" s="243" t="s">
        <v>43</v>
      </c>
      <c r="O146" s="91"/>
      <c r="P146" s="244">
        <f>O146*H146</f>
        <v>0</v>
      </c>
      <c r="Q146" s="244">
        <v>0.25795000000000001</v>
      </c>
      <c r="R146" s="244">
        <f>Q146*H146</f>
        <v>1.0318000000000001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146</v>
      </c>
      <c r="AT146" s="246" t="s">
        <v>148</v>
      </c>
      <c r="AU146" s="246" t="s">
        <v>88</v>
      </c>
      <c r="AY146" s="17" t="s">
        <v>147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86</v>
      </c>
      <c r="BK146" s="247">
        <f>ROUND(I146*H146,2)</f>
        <v>0</v>
      </c>
      <c r="BL146" s="17" t="s">
        <v>146</v>
      </c>
      <c r="BM146" s="246" t="s">
        <v>180</v>
      </c>
    </row>
    <row r="147" s="12" customFormat="1" ht="22.8" customHeight="1">
      <c r="A147" s="12"/>
      <c r="B147" s="220"/>
      <c r="C147" s="221"/>
      <c r="D147" s="222" t="s">
        <v>77</v>
      </c>
      <c r="E147" s="252" t="s">
        <v>181</v>
      </c>
      <c r="F147" s="252" t="s">
        <v>182</v>
      </c>
      <c r="G147" s="221"/>
      <c r="H147" s="221"/>
      <c r="I147" s="224"/>
      <c r="J147" s="253">
        <f>BK147</f>
        <v>0</v>
      </c>
      <c r="K147" s="221"/>
      <c r="L147" s="226"/>
      <c r="M147" s="227"/>
      <c r="N147" s="228"/>
      <c r="O147" s="228"/>
      <c r="P147" s="229">
        <f>SUM(P148:P158)</f>
        <v>0</v>
      </c>
      <c r="Q147" s="228"/>
      <c r="R147" s="229">
        <f>SUM(R148:R158)</f>
        <v>0.95100000000000007</v>
      </c>
      <c r="S147" s="228"/>
      <c r="T147" s="230">
        <f>SUM(T148:T158)</f>
        <v>15.98035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86</v>
      </c>
      <c r="AT147" s="232" t="s">
        <v>77</v>
      </c>
      <c r="AU147" s="232" t="s">
        <v>86</v>
      </c>
      <c r="AY147" s="231" t="s">
        <v>147</v>
      </c>
      <c r="BK147" s="233">
        <f>SUM(BK148:BK158)</f>
        <v>0</v>
      </c>
    </row>
    <row r="148" s="2" customFormat="1" ht="21.75" customHeight="1">
      <c r="A148" s="38"/>
      <c r="B148" s="39"/>
      <c r="C148" s="234" t="s">
        <v>183</v>
      </c>
      <c r="D148" s="234" t="s">
        <v>148</v>
      </c>
      <c r="E148" s="235" t="s">
        <v>184</v>
      </c>
      <c r="F148" s="236" t="s">
        <v>185</v>
      </c>
      <c r="G148" s="237" t="s">
        <v>186</v>
      </c>
      <c r="H148" s="238">
        <v>1</v>
      </c>
      <c r="I148" s="239"/>
      <c r="J148" s="240">
        <f>ROUND(I148*H148,2)</f>
        <v>0</v>
      </c>
      <c r="K148" s="241"/>
      <c r="L148" s="44"/>
      <c r="M148" s="242" t="s">
        <v>1</v>
      </c>
      <c r="N148" s="243" t="s">
        <v>43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146</v>
      </c>
      <c r="AT148" s="246" t="s">
        <v>148</v>
      </c>
      <c r="AU148" s="246" t="s">
        <v>88</v>
      </c>
      <c r="AY148" s="17" t="s">
        <v>147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86</v>
      </c>
      <c r="BK148" s="247">
        <f>ROUND(I148*H148,2)</f>
        <v>0</v>
      </c>
      <c r="BL148" s="17" t="s">
        <v>146</v>
      </c>
      <c r="BM148" s="246" t="s">
        <v>187</v>
      </c>
    </row>
    <row r="149" s="2" customFormat="1" ht="21.75" customHeight="1">
      <c r="A149" s="38"/>
      <c r="B149" s="39"/>
      <c r="C149" s="234" t="s">
        <v>188</v>
      </c>
      <c r="D149" s="234" t="s">
        <v>148</v>
      </c>
      <c r="E149" s="235" t="s">
        <v>189</v>
      </c>
      <c r="F149" s="236" t="s">
        <v>190</v>
      </c>
      <c r="G149" s="237" t="s">
        <v>161</v>
      </c>
      <c r="H149" s="238">
        <v>4</v>
      </c>
      <c r="I149" s="239"/>
      <c r="J149" s="240">
        <f>ROUND(I149*H149,2)</f>
        <v>0</v>
      </c>
      <c r="K149" s="241"/>
      <c r="L149" s="44"/>
      <c r="M149" s="242" t="s">
        <v>1</v>
      </c>
      <c r="N149" s="243" t="s">
        <v>43</v>
      </c>
      <c r="O149" s="91"/>
      <c r="P149" s="244">
        <f>O149*H149</f>
        <v>0</v>
      </c>
      <c r="Q149" s="244">
        <v>0.22606000000000001</v>
      </c>
      <c r="R149" s="244">
        <f>Q149*H149</f>
        <v>0.90424000000000004</v>
      </c>
      <c r="S149" s="244">
        <v>0.17299999999999999</v>
      </c>
      <c r="T149" s="245">
        <f>S149*H149</f>
        <v>0.69199999999999995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146</v>
      </c>
      <c r="AT149" s="246" t="s">
        <v>148</v>
      </c>
      <c r="AU149" s="246" t="s">
        <v>88</v>
      </c>
      <c r="AY149" s="17" t="s">
        <v>147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86</v>
      </c>
      <c r="BK149" s="247">
        <f>ROUND(I149*H149,2)</f>
        <v>0</v>
      </c>
      <c r="BL149" s="17" t="s">
        <v>146</v>
      </c>
      <c r="BM149" s="246" t="s">
        <v>191</v>
      </c>
    </row>
    <row r="150" s="2" customFormat="1">
      <c r="A150" s="38"/>
      <c r="B150" s="39"/>
      <c r="C150" s="40"/>
      <c r="D150" s="248" t="s">
        <v>152</v>
      </c>
      <c r="E150" s="40"/>
      <c r="F150" s="249" t="s">
        <v>192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152</v>
      </c>
      <c r="AU150" s="17" t="s">
        <v>88</v>
      </c>
    </row>
    <row r="151" s="2" customFormat="1" ht="33" customHeight="1">
      <c r="A151" s="38"/>
      <c r="B151" s="39"/>
      <c r="C151" s="234" t="s">
        <v>193</v>
      </c>
      <c r="D151" s="234" t="s">
        <v>148</v>
      </c>
      <c r="E151" s="235" t="s">
        <v>194</v>
      </c>
      <c r="F151" s="236" t="s">
        <v>195</v>
      </c>
      <c r="G151" s="237" t="s">
        <v>196</v>
      </c>
      <c r="H151" s="238">
        <v>28</v>
      </c>
      <c r="I151" s="239"/>
      <c r="J151" s="240">
        <f>ROUND(I151*H151,2)</f>
        <v>0</v>
      </c>
      <c r="K151" s="241"/>
      <c r="L151" s="44"/>
      <c r="M151" s="242" t="s">
        <v>1</v>
      </c>
      <c r="N151" s="243" t="s">
        <v>43</v>
      </c>
      <c r="O151" s="91"/>
      <c r="P151" s="244">
        <f>O151*H151</f>
        <v>0</v>
      </c>
      <c r="Q151" s="244">
        <v>0.00167</v>
      </c>
      <c r="R151" s="244">
        <f>Q151*H151</f>
        <v>0.046760000000000003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146</v>
      </c>
      <c r="AT151" s="246" t="s">
        <v>148</v>
      </c>
      <c r="AU151" s="246" t="s">
        <v>88</v>
      </c>
      <c r="AY151" s="17" t="s">
        <v>147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86</v>
      </c>
      <c r="BK151" s="247">
        <f>ROUND(I151*H151,2)</f>
        <v>0</v>
      </c>
      <c r="BL151" s="17" t="s">
        <v>146</v>
      </c>
      <c r="BM151" s="246" t="s">
        <v>197</v>
      </c>
    </row>
    <row r="152" s="13" customFormat="1">
      <c r="A152" s="13"/>
      <c r="B152" s="254"/>
      <c r="C152" s="255"/>
      <c r="D152" s="248" t="s">
        <v>171</v>
      </c>
      <c r="E152" s="256" t="s">
        <v>1</v>
      </c>
      <c r="F152" s="257" t="s">
        <v>198</v>
      </c>
      <c r="G152" s="255"/>
      <c r="H152" s="258">
        <v>28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4" t="s">
        <v>171</v>
      </c>
      <c r="AU152" s="264" t="s">
        <v>88</v>
      </c>
      <c r="AV152" s="13" t="s">
        <v>88</v>
      </c>
      <c r="AW152" s="13" t="s">
        <v>34</v>
      </c>
      <c r="AX152" s="13" t="s">
        <v>86</v>
      </c>
      <c r="AY152" s="264" t="s">
        <v>147</v>
      </c>
    </row>
    <row r="153" s="2" customFormat="1" ht="21.75" customHeight="1">
      <c r="A153" s="38"/>
      <c r="B153" s="39"/>
      <c r="C153" s="234" t="s">
        <v>199</v>
      </c>
      <c r="D153" s="234" t="s">
        <v>148</v>
      </c>
      <c r="E153" s="235" t="s">
        <v>200</v>
      </c>
      <c r="F153" s="236" t="s">
        <v>201</v>
      </c>
      <c r="G153" s="237" t="s">
        <v>196</v>
      </c>
      <c r="H153" s="238">
        <v>40</v>
      </c>
      <c r="I153" s="239"/>
      <c r="J153" s="240">
        <f>ROUND(I153*H153,2)</f>
        <v>0</v>
      </c>
      <c r="K153" s="241"/>
      <c r="L153" s="44"/>
      <c r="M153" s="242" t="s">
        <v>1</v>
      </c>
      <c r="N153" s="243" t="s">
        <v>43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0.021999999999999999</v>
      </c>
      <c r="T153" s="245">
        <f>S153*H153</f>
        <v>0.87999999999999989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146</v>
      </c>
      <c r="AT153" s="246" t="s">
        <v>148</v>
      </c>
      <c r="AU153" s="246" t="s">
        <v>88</v>
      </c>
      <c r="AY153" s="17" t="s">
        <v>147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86</v>
      </c>
      <c r="BK153" s="247">
        <f>ROUND(I153*H153,2)</f>
        <v>0</v>
      </c>
      <c r="BL153" s="17" t="s">
        <v>146</v>
      </c>
      <c r="BM153" s="246" t="s">
        <v>202</v>
      </c>
    </row>
    <row r="154" s="2" customFormat="1" ht="21.75" customHeight="1">
      <c r="A154" s="38"/>
      <c r="B154" s="39"/>
      <c r="C154" s="234" t="s">
        <v>181</v>
      </c>
      <c r="D154" s="234" t="s">
        <v>148</v>
      </c>
      <c r="E154" s="235" t="s">
        <v>203</v>
      </c>
      <c r="F154" s="236" t="s">
        <v>204</v>
      </c>
      <c r="G154" s="237" t="s">
        <v>169</v>
      </c>
      <c r="H154" s="238">
        <v>15</v>
      </c>
      <c r="I154" s="239"/>
      <c r="J154" s="240">
        <f>ROUND(I154*H154,2)</f>
        <v>0</v>
      </c>
      <c r="K154" s="241"/>
      <c r="L154" s="44"/>
      <c r="M154" s="242" t="s">
        <v>1</v>
      </c>
      <c r="N154" s="243" t="s">
        <v>43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146</v>
      </c>
      <c r="AT154" s="246" t="s">
        <v>148</v>
      </c>
      <c r="AU154" s="246" t="s">
        <v>88</v>
      </c>
      <c r="AY154" s="17" t="s">
        <v>147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86</v>
      </c>
      <c r="BK154" s="247">
        <f>ROUND(I154*H154,2)</f>
        <v>0</v>
      </c>
      <c r="BL154" s="17" t="s">
        <v>146</v>
      </c>
      <c r="BM154" s="246" t="s">
        <v>205</v>
      </c>
    </row>
    <row r="155" s="2" customFormat="1">
      <c r="A155" s="38"/>
      <c r="B155" s="39"/>
      <c r="C155" s="40"/>
      <c r="D155" s="248" t="s">
        <v>152</v>
      </c>
      <c r="E155" s="40"/>
      <c r="F155" s="249" t="s">
        <v>206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152</v>
      </c>
      <c r="AU155" s="17" t="s">
        <v>88</v>
      </c>
    </row>
    <row r="156" s="2" customFormat="1" ht="21.75" customHeight="1">
      <c r="A156" s="38"/>
      <c r="B156" s="39"/>
      <c r="C156" s="234" t="s">
        <v>207</v>
      </c>
      <c r="D156" s="234" t="s">
        <v>148</v>
      </c>
      <c r="E156" s="235" t="s">
        <v>208</v>
      </c>
      <c r="F156" s="236" t="s">
        <v>209</v>
      </c>
      <c r="G156" s="237" t="s">
        <v>169</v>
      </c>
      <c r="H156" s="238">
        <v>8.6349999999999998</v>
      </c>
      <c r="I156" s="239"/>
      <c r="J156" s="240">
        <f>ROUND(I156*H156,2)</f>
        <v>0</v>
      </c>
      <c r="K156" s="241"/>
      <c r="L156" s="44"/>
      <c r="M156" s="242" t="s">
        <v>1</v>
      </c>
      <c r="N156" s="243" t="s">
        <v>43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1.5940000000000001</v>
      </c>
      <c r="T156" s="245">
        <f>S156*H156</f>
        <v>13.764190000000001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146</v>
      </c>
      <c r="AT156" s="246" t="s">
        <v>148</v>
      </c>
      <c r="AU156" s="246" t="s">
        <v>88</v>
      </c>
      <c r="AY156" s="17" t="s">
        <v>147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86</v>
      </c>
      <c r="BK156" s="247">
        <f>ROUND(I156*H156,2)</f>
        <v>0</v>
      </c>
      <c r="BL156" s="17" t="s">
        <v>146</v>
      </c>
      <c r="BM156" s="246" t="s">
        <v>210</v>
      </c>
    </row>
    <row r="157" s="2" customFormat="1" ht="16.5" customHeight="1">
      <c r="A157" s="38"/>
      <c r="B157" s="39"/>
      <c r="C157" s="234" t="s">
        <v>211</v>
      </c>
      <c r="D157" s="234" t="s">
        <v>148</v>
      </c>
      <c r="E157" s="235" t="s">
        <v>212</v>
      </c>
      <c r="F157" s="236" t="s">
        <v>213</v>
      </c>
      <c r="G157" s="237" t="s">
        <v>214</v>
      </c>
      <c r="H157" s="238">
        <v>3.6600000000000001</v>
      </c>
      <c r="I157" s="239"/>
      <c r="J157" s="240">
        <f>ROUND(I157*H157,2)</f>
        <v>0</v>
      </c>
      <c r="K157" s="241"/>
      <c r="L157" s="44"/>
      <c r="M157" s="242" t="s">
        <v>1</v>
      </c>
      <c r="N157" s="243" t="s">
        <v>43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0.17599999999999999</v>
      </c>
      <c r="T157" s="245">
        <f>S157*H157</f>
        <v>0.64415999999999995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146</v>
      </c>
      <c r="AT157" s="246" t="s">
        <v>148</v>
      </c>
      <c r="AU157" s="246" t="s">
        <v>88</v>
      </c>
      <c r="AY157" s="17" t="s">
        <v>147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86</v>
      </c>
      <c r="BK157" s="247">
        <f>ROUND(I157*H157,2)</f>
        <v>0</v>
      </c>
      <c r="BL157" s="17" t="s">
        <v>146</v>
      </c>
      <c r="BM157" s="246" t="s">
        <v>215</v>
      </c>
    </row>
    <row r="158" s="13" customFormat="1">
      <c r="A158" s="13"/>
      <c r="B158" s="254"/>
      <c r="C158" s="255"/>
      <c r="D158" s="248" t="s">
        <v>171</v>
      </c>
      <c r="E158" s="256" t="s">
        <v>1</v>
      </c>
      <c r="F158" s="257" t="s">
        <v>216</v>
      </c>
      <c r="G158" s="255"/>
      <c r="H158" s="258">
        <v>3.6600000000000001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4" t="s">
        <v>171</v>
      </c>
      <c r="AU158" s="264" t="s">
        <v>88</v>
      </c>
      <c r="AV158" s="13" t="s">
        <v>88</v>
      </c>
      <c r="AW158" s="13" t="s">
        <v>34</v>
      </c>
      <c r="AX158" s="13" t="s">
        <v>86</v>
      </c>
      <c r="AY158" s="264" t="s">
        <v>147</v>
      </c>
    </row>
    <row r="159" s="12" customFormat="1" ht="22.8" customHeight="1">
      <c r="A159" s="12"/>
      <c r="B159" s="220"/>
      <c r="C159" s="221"/>
      <c r="D159" s="222" t="s">
        <v>77</v>
      </c>
      <c r="E159" s="252" t="s">
        <v>217</v>
      </c>
      <c r="F159" s="252" t="s">
        <v>218</v>
      </c>
      <c r="G159" s="221"/>
      <c r="H159" s="221"/>
      <c r="I159" s="224"/>
      <c r="J159" s="253">
        <f>BK159</f>
        <v>0</v>
      </c>
      <c r="K159" s="221"/>
      <c r="L159" s="226"/>
      <c r="M159" s="227"/>
      <c r="N159" s="228"/>
      <c r="O159" s="228"/>
      <c r="P159" s="229">
        <f>SUM(P160:P170)</f>
        <v>0</v>
      </c>
      <c r="Q159" s="228"/>
      <c r="R159" s="229">
        <f>SUM(R160:R170)</f>
        <v>0</v>
      </c>
      <c r="S159" s="228"/>
      <c r="T159" s="230">
        <f>SUM(T160:T170)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1" t="s">
        <v>86</v>
      </c>
      <c r="AT159" s="232" t="s">
        <v>77</v>
      </c>
      <c r="AU159" s="232" t="s">
        <v>86</v>
      </c>
      <c r="AY159" s="231" t="s">
        <v>147</v>
      </c>
      <c r="BK159" s="233">
        <f>SUM(BK160:BK170)</f>
        <v>0</v>
      </c>
    </row>
    <row r="160" s="2" customFormat="1" ht="21.75" customHeight="1">
      <c r="A160" s="38"/>
      <c r="B160" s="39"/>
      <c r="C160" s="234" t="s">
        <v>219</v>
      </c>
      <c r="D160" s="234" t="s">
        <v>148</v>
      </c>
      <c r="E160" s="235" t="s">
        <v>220</v>
      </c>
      <c r="F160" s="236" t="s">
        <v>221</v>
      </c>
      <c r="G160" s="237" t="s">
        <v>222</v>
      </c>
      <c r="H160" s="238">
        <v>30.460000000000001</v>
      </c>
      <c r="I160" s="239"/>
      <c r="J160" s="240">
        <f>ROUND(I160*H160,2)</f>
        <v>0</v>
      </c>
      <c r="K160" s="241"/>
      <c r="L160" s="44"/>
      <c r="M160" s="242" t="s">
        <v>1</v>
      </c>
      <c r="N160" s="243" t="s">
        <v>43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146</v>
      </c>
      <c r="AT160" s="246" t="s">
        <v>148</v>
      </c>
      <c r="AU160" s="246" t="s">
        <v>88</v>
      </c>
      <c r="AY160" s="17" t="s">
        <v>147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86</v>
      </c>
      <c r="BK160" s="247">
        <f>ROUND(I160*H160,2)</f>
        <v>0</v>
      </c>
      <c r="BL160" s="17" t="s">
        <v>146</v>
      </c>
      <c r="BM160" s="246" t="s">
        <v>223</v>
      </c>
    </row>
    <row r="161" s="2" customFormat="1" ht="21.75" customHeight="1">
      <c r="A161" s="38"/>
      <c r="B161" s="39"/>
      <c r="C161" s="234" t="s">
        <v>224</v>
      </c>
      <c r="D161" s="234" t="s">
        <v>148</v>
      </c>
      <c r="E161" s="235" t="s">
        <v>225</v>
      </c>
      <c r="F161" s="236" t="s">
        <v>226</v>
      </c>
      <c r="G161" s="237" t="s">
        <v>222</v>
      </c>
      <c r="H161" s="238">
        <v>30.460000000000001</v>
      </c>
      <c r="I161" s="239"/>
      <c r="J161" s="240">
        <f>ROUND(I161*H161,2)</f>
        <v>0</v>
      </c>
      <c r="K161" s="241"/>
      <c r="L161" s="44"/>
      <c r="M161" s="242" t="s">
        <v>1</v>
      </c>
      <c r="N161" s="243" t="s">
        <v>43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146</v>
      </c>
      <c r="AT161" s="246" t="s">
        <v>148</v>
      </c>
      <c r="AU161" s="246" t="s">
        <v>88</v>
      </c>
      <c r="AY161" s="17" t="s">
        <v>147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86</v>
      </c>
      <c r="BK161" s="247">
        <f>ROUND(I161*H161,2)</f>
        <v>0</v>
      </c>
      <c r="BL161" s="17" t="s">
        <v>146</v>
      </c>
      <c r="BM161" s="246" t="s">
        <v>227</v>
      </c>
    </row>
    <row r="162" s="2" customFormat="1" ht="21.75" customHeight="1">
      <c r="A162" s="38"/>
      <c r="B162" s="39"/>
      <c r="C162" s="234" t="s">
        <v>228</v>
      </c>
      <c r="D162" s="234" t="s">
        <v>148</v>
      </c>
      <c r="E162" s="235" t="s">
        <v>229</v>
      </c>
      <c r="F162" s="236" t="s">
        <v>230</v>
      </c>
      <c r="G162" s="237" t="s">
        <v>222</v>
      </c>
      <c r="H162" s="238">
        <v>578.74000000000001</v>
      </c>
      <c r="I162" s="239"/>
      <c r="J162" s="240">
        <f>ROUND(I162*H162,2)</f>
        <v>0</v>
      </c>
      <c r="K162" s="241"/>
      <c r="L162" s="44"/>
      <c r="M162" s="242" t="s">
        <v>1</v>
      </c>
      <c r="N162" s="243" t="s">
        <v>43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146</v>
      </c>
      <c r="AT162" s="246" t="s">
        <v>148</v>
      </c>
      <c r="AU162" s="246" t="s">
        <v>88</v>
      </c>
      <c r="AY162" s="17" t="s">
        <v>147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86</v>
      </c>
      <c r="BK162" s="247">
        <f>ROUND(I162*H162,2)</f>
        <v>0</v>
      </c>
      <c r="BL162" s="17" t="s">
        <v>146</v>
      </c>
      <c r="BM162" s="246" t="s">
        <v>231</v>
      </c>
    </row>
    <row r="163" s="13" customFormat="1">
      <c r="A163" s="13"/>
      <c r="B163" s="254"/>
      <c r="C163" s="255"/>
      <c r="D163" s="248" t="s">
        <v>171</v>
      </c>
      <c r="E163" s="255"/>
      <c r="F163" s="257" t="s">
        <v>232</v>
      </c>
      <c r="G163" s="255"/>
      <c r="H163" s="258">
        <v>578.74000000000001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4" t="s">
        <v>171</v>
      </c>
      <c r="AU163" s="264" t="s">
        <v>88</v>
      </c>
      <c r="AV163" s="13" t="s">
        <v>88</v>
      </c>
      <c r="AW163" s="13" t="s">
        <v>4</v>
      </c>
      <c r="AX163" s="13" t="s">
        <v>86</v>
      </c>
      <c r="AY163" s="264" t="s">
        <v>147</v>
      </c>
    </row>
    <row r="164" s="2" customFormat="1" ht="21.75" customHeight="1">
      <c r="A164" s="38"/>
      <c r="B164" s="39"/>
      <c r="C164" s="234" t="s">
        <v>8</v>
      </c>
      <c r="D164" s="234" t="s">
        <v>148</v>
      </c>
      <c r="E164" s="235" t="s">
        <v>233</v>
      </c>
      <c r="F164" s="236" t="s">
        <v>234</v>
      </c>
      <c r="G164" s="237" t="s">
        <v>222</v>
      </c>
      <c r="H164" s="238">
        <v>0.55000000000000004</v>
      </c>
      <c r="I164" s="239"/>
      <c r="J164" s="240">
        <f>ROUND(I164*H164,2)</f>
        <v>0</v>
      </c>
      <c r="K164" s="241"/>
      <c r="L164" s="44"/>
      <c r="M164" s="242" t="s">
        <v>1</v>
      </c>
      <c r="N164" s="243" t="s">
        <v>43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146</v>
      </c>
      <c r="AT164" s="246" t="s">
        <v>148</v>
      </c>
      <c r="AU164" s="246" t="s">
        <v>88</v>
      </c>
      <c r="AY164" s="17" t="s">
        <v>147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86</v>
      </c>
      <c r="BK164" s="247">
        <f>ROUND(I164*H164,2)</f>
        <v>0</v>
      </c>
      <c r="BL164" s="17" t="s">
        <v>146</v>
      </c>
      <c r="BM164" s="246" t="s">
        <v>235</v>
      </c>
    </row>
    <row r="165" s="2" customFormat="1">
      <c r="A165" s="38"/>
      <c r="B165" s="39"/>
      <c r="C165" s="40"/>
      <c r="D165" s="248" t="s">
        <v>152</v>
      </c>
      <c r="E165" s="40"/>
      <c r="F165" s="249" t="s">
        <v>236</v>
      </c>
      <c r="G165" s="40"/>
      <c r="H165" s="40"/>
      <c r="I165" s="144"/>
      <c r="J165" s="40"/>
      <c r="K165" s="40"/>
      <c r="L165" s="44"/>
      <c r="M165" s="250"/>
      <c r="N165" s="25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152</v>
      </c>
      <c r="AU165" s="17" t="s">
        <v>88</v>
      </c>
    </row>
    <row r="166" s="2" customFormat="1" ht="44.25" customHeight="1">
      <c r="A166" s="38"/>
      <c r="B166" s="39"/>
      <c r="C166" s="234" t="s">
        <v>237</v>
      </c>
      <c r="D166" s="234" t="s">
        <v>148</v>
      </c>
      <c r="E166" s="235" t="s">
        <v>238</v>
      </c>
      <c r="F166" s="236" t="s">
        <v>239</v>
      </c>
      <c r="G166" s="237" t="s">
        <v>222</v>
      </c>
      <c r="H166" s="238">
        <v>13.763999999999999</v>
      </c>
      <c r="I166" s="239"/>
      <c r="J166" s="240">
        <f>ROUND(I166*H166,2)</f>
        <v>0</v>
      </c>
      <c r="K166" s="241"/>
      <c r="L166" s="44"/>
      <c r="M166" s="242" t="s">
        <v>1</v>
      </c>
      <c r="N166" s="243" t="s">
        <v>43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146</v>
      </c>
      <c r="AT166" s="246" t="s">
        <v>148</v>
      </c>
      <c r="AU166" s="246" t="s">
        <v>88</v>
      </c>
      <c r="AY166" s="17" t="s">
        <v>147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86</v>
      </c>
      <c r="BK166" s="247">
        <f>ROUND(I166*H166,2)</f>
        <v>0</v>
      </c>
      <c r="BL166" s="17" t="s">
        <v>146</v>
      </c>
      <c r="BM166" s="246" t="s">
        <v>240</v>
      </c>
    </row>
    <row r="167" s="2" customFormat="1" ht="21.75" customHeight="1">
      <c r="A167" s="38"/>
      <c r="B167" s="39"/>
      <c r="C167" s="234" t="s">
        <v>241</v>
      </c>
      <c r="D167" s="234" t="s">
        <v>148</v>
      </c>
      <c r="E167" s="235" t="s">
        <v>242</v>
      </c>
      <c r="F167" s="236" t="s">
        <v>243</v>
      </c>
      <c r="G167" s="237" t="s">
        <v>222</v>
      </c>
      <c r="H167" s="238">
        <v>8.3409999999999993</v>
      </c>
      <c r="I167" s="239"/>
      <c r="J167" s="240">
        <f>ROUND(I167*H167,2)</f>
        <v>0</v>
      </c>
      <c r="K167" s="241"/>
      <c r="L167" s="44"/>
      <c r="M167" s="242" t="s">
        <v>1</v>
      </c>
      <c r="N167" s="243" t="s">
        <v>43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146</v>
      </c>
      <c r="AT167" s="246" t="s">
        <v>148</v>
      </c>
      <c r="AU167" s="246" t="s">
        <v>88</v>
      </c>
      <c r="AY167" s="17" t="s">
        <v>147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86</v>
      </c>
      <c r="BK167" s="247">
        <f>ROUND(I167*H167,2)</f>
        <v>0</v>
      </c>
      <c r="BL167" s="17" t="s">
        <v>146</v>
      </c>
      <c r="BM167" s="246" t="s">
        <v>244</v>
      </c>
    </row>
    <row r="168" s="2" customFormat="1" ht="33" customHeight="1">
      <c r="A168" s="38"/>
      <c r="B168" s="39"/>
      <c r="C168" s="234" t="s">
        <v>245</v>
      </c>
      <c r="D168" s="234" t="s">
        <v>148</v>
      </c>
      <c r="E168" s="235" t="s">
        <v>246</v>
      </c>
      <c r="F168" s="236" t="s">
        <v>247</v>
      </c>
      <c r="G168" s="237" t="s">
        <v>222</v>
      </c>
      <c r="H168" s="238">
        <v>5.5880000000000001</v>
      </c>
      <c r="I168" s="239"/>
      <c r="J168" s="240">
        <f>ROUND(I168*H168,2)</f>
        <v>0</v>
      </c>
      <c r="K168" s="241"/>
      <c r="L168" s="44"/>
      <c r="M168" s="242" t="s">
        <v>1</v>
      </c>
      <c r="N168" s="243" t="s">
        <v>43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146</v>
      </c>
      <c r="AT168" s="246" t="s">
        <v>148</v>
      </c>
      <c r="AU168" s="246" t="s">
        <v>88</v>
      </c>
      <c r="AY168" s="17" t="s">
        <v>147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86</v>
      </c>
      <c r="BK168" s="247">
        <f>ROUND(I168*H168,2)</f>
        <v>0</v>
      </c>
      <c r="BL168" s="17" t="s">
        <v>146</v>
      </c>
      <c r="BM168" s="246" t="s">
        <v>248</v>
      </c>
    </row>
    <row r="169" s="2" customFormat="1" ht="21.75" customHeight="1">
      <c r="A169" s="38"/>
      <c r="B169" s="39"/>
      <c r="C169" s="234" t="s">
        <v>249</v>
      </c>
      <c r="D169" s="234" t="s">
        <v>148</v>
      </c>
      <c r="E169" s="235" t="s">
        <v>250</v>
      </c>
      <c r="F169" s="236" t="s">
        <v>251</v>
      </c>
      <c r="G169" s="237" t="s">
        <v>222</v>
      </c>
      <c r="H169" s="238">
        <v>2.7669999999999999</v>
      </c>
      <c r="I169" s="239"/>
      <c r="J169" s="240">
        <f>ROUND(I169*H169,2)</f>
        <v>0</v>
      </c>
      <c r="K169" s="241"/>
      <c r="L169" s="44"/>
      <c r="M169" s="242" t="s">
        <v>1</v>
      </c>
      <c r="N169" s="243" t="s">
        <v>43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146</v>
      </c>
      <c r="AT169" s="246" t="s">
        <v>148</v>
      </c>
      <c r="AU169" s="246" t="s">
        <v>88</v>
      </c>
      <c r="AY169" s="17" t="s">
        <v>147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86</v>
      </c>
      <c r="BK169" s="247">
        <f>ROUND(I169*H169,2)</f>
        <v>0</v>
      </c>
      <c r="BL169" s="17" t="s">
        <v>146</v>
      </c>
      <c r="BM169" s="246" t="s">
        <v>252</v>
      </c>
    </row>
    <row r="170" s="13" customFormat="1">
      <c r="A170" s="13"/>
      <c r="B170" s="254"/>
      <c r="C170" s="255"/>
      <c r="D170" s="248" t="s">
        <v>171</v>
      </c>
      <c r="E170" s="256" t="s">
        <v>1</v>
      </c>
      <c r="F170" s="257" t="s">
        <v>253</v>
      </c>
      <c r="G170" s="255"/>
      <c r="H170" s="258">
        <v>2.7669999999999999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4" t="s">
        <v>171</v>
      </c>
      <c r="AU170" s="264" t="s">
        <v>88</v>
      </c>
      <c r="AV170" s="13" t="s">
        <v>88</v>
      </c>
      <c r="AW170" s="13" t="s">
        <v>34</v>
      </c>
      <c r="AX170" s="13" t="s">
        <v>86</v>
      </c>
      <c r="AY170" s="264" t="s">
        <v>147</v>
      </c>
    </row>
    <row r="171" s="12" customFormat="1" ht="22.8" customHeight="1">
      <c r="A171" s="12"/>
      <c r="B171" s="220"/>
      <c r="C171" s="221"/>
      <c r="D171" s="222" t="s">
        <v>77</v>
      </c>
      <c r="E171" s="252" t="s">
        <v>254</v>
      </c>
      <c r="F171" s="252" t="s">
        <v>255</v>
      </c>
      <c r="G171" s="221"/>
      <c r="H171" s="221"/>
      <c r="I171" s="224"/>
      <c r="J171" s="253">
        <f>BK171</f>
        <v>0</v>
      </c>
      <c r="K171" s="221"/>
      <c r="L171" s="226"/>
      <c r="M171" s="227"/>
      <c r="N171" s="228"/>
      <c r="O171" s="228"/>
      <c r="P171" s="229">
        <f>P172</f>
        <v>0</v>
      </c>
      <c r="Q171" s="228"/>
      <c r="R171" s="229">
        <f>R172</f>
        <v>0</v>
      </c>
      <c r="S171" s="228"/>
      <c r="T171" s="23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1" t="s">
        <v>86</v>
      </c>
      <c r="AT171" s="232" t="s">
        <v>77</v>
      </c>
      <c r="AU171" s="232" t="s">
        <v>86</v>
      </c>
      <c r="AY171" s="231" t="s">
        <v>147</v>
      </c>
      <c r="BK171" s="233">
        <f>BK172</f>
        <v>0</v>
      </c>
    </row>
    <row r="172" s="2" customFormat="1" ht="16.5" customHeight="1">
      <c r="A172" s="38"/>
      <c r="B172" s="39"/>
      <c r="C172" s="234" t="s">
        <v>256</v>
      </c>
      <c r="D172" s="234" t="s">
        <v>148</v>
      </c>
      <c r="E172" s="235" t="s">
        <v>257</v>
      </c>
      <c r="F172" s="236" t="s">
        <v>258</v>
      </c>
      <c r="G172" s="237" t="s">
        <v>222</v>
      </c>
      <c r="H172" s="238">
        <v>18.762</v>
      </c>
      <c r="I172" s="239"/>
      <c r="J172" s="240">
        <f>ROUND(I172*H172,2)</f>
        <v>0</v>
      </c>
      <c r="K172" s="241"/>
      <c r="L172" s="44"/>
      <c r="M172" s="242" t="s">
        <v>1</v>
      </c>
      <c r="N172" s="243" t="s">
        <v>43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146</v>
      </c>
      <c r="AT172" s="246" t="s">
        <v>148</v>
      </c>
      <c r="AU172" s="246" t="s">
        <v>88</v>
      </c>
      <c r="AY172" s="17" t="s">
        <v>147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86</v>
      </c>
      <c r="BK172" s="247">
        <f>ROUND(I172*H172,2)</f>
        <v>0</v>
      </c>
      <c r="BL172" s="17" t="s">
        <v>146</v>
      </c>
      <c r="BM172" s="246" t="s">
        <v>259</v>
      </c>
    </row>
    <row r="173" s="12" customFormat="1" ht="25.92" customHeight="1">
      <c r="A173" s="12"/>
      <c r="B173" s="220"/>
      <c r="C173" s="221"/>
      <c r="D173" s="222" t="s">
        <v>77</v>
      </c>
      <c r="E173" s="223" t="s">
        <v>260</v>
      </c>
      <c r="F173" s="223" t="s">
        <v>261</v>
      </c>
      <c r="G173" s="221"/>
      <c r="H173" s="221"/>
      <c r="I173" s="224"/>
      <c r="J173" s="225">
        <f>BK173</f>
        <v>0</v>
      </c>
      <c r="K173" s="221"/>
      <c r="L173" s="226"/>
      <c r="M173" s="227"/>
      <c r="N173" s="228"/>
      <c r="O173" s="228"/>
      <c r="P173" s="229">
        <f>P174+P178+P236+P274+P282+P289</f>
        <v>0</v>
      </c>
      <c r="Q173" s="228"/>
      <c r="R173" s="229">
        <f>R174+R178+R236+R274+R282+R289</f>
        <v>13.32563309</v>
      </c>
      <c r="S173" s="228"/>
      <c r="T173" s="230">
        <f>T174+T178+T236+T274+T282+T289</f>
        <v>14.479190000000003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1" t="s">
        <v>88</v>
      </c>
      <c r="AT173" s="232" t="s">
        <v>77</v>
      </c>
      <c r="AU173" s="232" t="s">
        <v>78</v>
      </c>
      <c r="AY173" s="231" t="s">
        <v>147</v>
      </c>
      <c r="BK173" s="233">
        <f>BK174+BK178+BK236+BK274+BK282+BK289</f>
        <v>0</v>
      </c>
    </row>
    <row r="174" s="12" customFormat="1" ht="22.8" customHeight="1">
      <c r="A174" s="12"/>
      <c r="B174" s="220"/>
      <c r="C174" s="221"/>
      <c r="D174" s="222" t="s">
        <v>77</v>
      </c>
      <c r="E174" s="252" t="s">
        <v>262</v>
      </c>
      <c r="F174" s="252" t="s">
        <v>263</v>
      </c>
      <c r="G174" s="221"/>
      <c r="H174" s="221"/>
      <c r="I174" s="224"/>
      <c r="J174" s="253">
        <f>BK174</f>
        <v>0</v>
      </c>
      <c r="K174" s="221"/>
      <c r="L174" s="226"/>
      <c r="M174" s="227"/>
      <c r="N174" s="228"/>
      <c r="O174" s="228"/>
      <c r="P174" s="229">
        <f>SUM(P175:P177)</f>
        <v>0</v>
      </c>
      <c r="Q174" s="228"/>
      <c r="R174" s="229">
        <f>SUM(R175:R177)</f>
        <v>0.23699999999999999</v>
      </c>
      <c r="S174" s="228"/>
      <c r="T174" s="230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31" t="s">
        <v>88</v>
      </c>
      <c r="AT174" s="232" t="s">
        <v>77</v>
      </c>
      <c r="AU174" s="232" t="s">
        <v>86</v>
      </c>
      <c r="AY174" s="231" t="s">
        <v>147</v>
      </c>
      <c r="BK174" s="233">
        <f>SUM(BK175:BK177)</f>
        <v>0</v>
      </c>
    </row>
    <row r="175" s="2" customFormat="1" ht="21.75" customHeight="1">
      <c r="A175" s="38"/>
      <c r="B175" s="39"/>
      <c r="C175" s="234" t="s">
        <v>7</v>
      </c>
      <c r="D175" s="234" t="s">
        <v>148</v>
      </c>
      <c r="E175" s="235" t="s">
        <v>264</v>
      </c>
      <c r="F175" s="236" t="s">
        <v>265</v>
      </c>
      <c r="G175" s="237" t="s">
        <v>179</v>
      </c>
      <c r="H175" s="238">
        <v>3</v>
      </c>
      <c r="I175" s="239"/>
      <c r="J175" s="240">
        <f>ROUND(I175*H175,2)</f>
        <v>0</v>
      </c>
      <c r="K175" s="241"/>
      <c r="L175" s="44"/>
      <c r="M175" s="242" t="s">
        <v>1</v>
      </c>
      <c r="N175" s="243" t="s">
        <v>43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237</v>
      </c>
      <c r="AT175" s="246" t="s">
        <v>148</v>
      </c>
      <c r="AU175" s="246" t="s">
        <v>88</v>
      </c>
      <c r="AY175" s="17" t="s">
        <v>147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86</v>
      </c>
      <c r="BK175" s="247">
        <f>ROUND(I175*H175,2)</f>
        <v>0</v>
      </c>
      <c r="BL175" s="17" t="s">
        <v>237</v>
      </c>
      <c r="BM175" s="246" t="s">
        <v>266</v>
      </c>
    </row>
    <row r="176" s="2" customFormat="1" ht="16.5" customHeight="1">
      <c r="A176" s="38"/>
      <c r="B176" s="39"/>
      <c r="C176" s="276" t="s">
        <v>267</v>
      </c>
      <c r="D176" s="276" t="s">
        <v>154</v>
      </c>
      <c r="E176" s="277" t="s">
        <v>268</v>
      </c>
      <c r="F176" s="278" t="s">
        <v>269</v>
      </c>
      <c r="G176" s="279" t="s">
        <v>179</v>
      </c>
      <c r="H176" s="280">
        <v>3</v>
      </c>
      <c r="I176" s="281"/>
      <c r="J176" s="282">
        <f>ROUND(I176*H176,2)</f>
        <v>0</v>
      </c>
      <c r="K176" s="283"/>
      <c r="L176" s="284"/>
      <c r="M176" s="285" t="s">
        <v>1</v>
      </c>
      <c r="N176" s="286" t="s">
        <v>43</v>
      </c>
      <c r="O176" s="91"/>
      <c r="P176" s="244">
        <f>O176*H176</f>
        <v>0</v>
      </c>
      <c r="Q176" s="244">
        <v>0.079000000000000001</v>
      </c>
      <c r="R176" s="244">
        <f>Q176*H176</f>
        <v>0.23699999999999999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270</v>
      </c>
      <c r="AT176" s="246" t="s">
        <v>154</v>
      </c>
      <c r="AU176" s="246" t="s">
        <v>88</v>
      </c>
      <c r="AY176" s="17" t="s">
        <v>147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86</v>
      </c>
      <c r="BK176" s="247">
        <f>ROUND(I176*H176,2)</f>
        <v>0</v>
      </c>
      <c r="BL176" s="17" t="s">
        <v>237</v>
      </c>
      <c r="BM176" s="246" t="s">
        <v>271</v>
      </c>
    </row>
    <row r="177" s="2" customFormat="1" ht="33" customHeight="1">
      <c r="A177" s="38"/>
      <c r="B177" s="39"/>
      <c r="C177" s="234" t="s">
        <v>272</v>
      </c>
      <c r="D177" s="234" t="s">
        <v>148</v>
      </c>
      <c r="E177" s="235" t="s">
        <v>273</v>
      </c>
      <c r="F177" s="236" t="s">
        <v>274</v>
      </c>
      <c r="G177" s="237" t="s">
        <v>186</v>
      </c>
      <c r="H177" s="238">
        <v>1</v>
      </c>
      <c r="I177" s="239"/>
      <c r="J177" s="240">
        <f>ROUND(I177*H177,2)</f>
        <v>0</v>
      </c>
      <c r="K177" s="241"/>
      <c r="L177" s="44"/>
      <c r="M177" s="242" t="s">
        <v>1</v>
      </c>
      <c r="N177" s="243" t="s">
        <v>43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237</v>
      </c>
      <c r="AT177" s="246" t="s">
        <v>148</v>
      </c>
      <c r="AU177" s="246" t="s">
        <v>88</v>
      </c>
      <c r="AY177" s="17" t="s">
        <v>147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86</v>
      </c>
      <c r="BK177" s="247">
        <f>ROUND(I177*H177,2)</f>
        <v>0</v>
      </c>
      <c r="BL177" s="17" t="s">
        <v>237</v>
      </c>
      <c r="BM177" s="246" t="s">
        <v>275</v>
      </c>
    </row>
    <row r="178" s="12" customFormat="1" ht="22.8" customHeight="1">
      <c r="A178" s="12"/>
      <c r="B178" s="220"/>
      <c r="C178" s="221"/>
      <c r="D178" s="222" t="s">
        <v>77</v>
      </c>
      <c r="E178" s="252" t="s">
        <v>276</v>
      </c>
      <c r="F178" s="252" t="s">
        <v>277</v>
      </c>
      <c r="G178" s="221"/>
      <c r="H178" s="221"/>
      <c r="I178" s="224"/>
      <c r="J178" s="253">
        <f>BK178</f>
        <v>0</v>
      </c>
      <c r="K178" s="221"/>
      <c r="L178" s="226"/>
      <c r="M178" s="227"/>
      <c r="N178" s="228"/>
      <c r="O178" s="228"/>
      <c r="P178" s="229">
        <f>SUM(P179:P235)</f>
        <v>0</v>
      </c>
      <c r="Q178" s="228"/>
      <c r="R178" s="229">
        <f>SUM(R179:R235)</f>
        <v>9.0820493899999999</v>
      </c>
      <c r="S178" s="228"/>
      <c r="T178" s="230">
        <f>SUM(T179:T235)</f>
        <v>8.3412000000000006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1" t="s">
        <v>88</v>
      </c>
      <c r="AT178" s="232" t="s">
        <v>77</v>
      </c>
      <c r="AU178" s="232" t="s">
        <v>86</v>
      </c>
      <c r="AY178" s="231" t="s">
        <v>147</v>
      </c>
      <c r="BK178" s="233">
        <f>SUM(BK179:BK235)</f>
        <v>0</v>
      </c>
    </row>
    <row r="179" s="2" customFormat="1" ht="16.5" customHeight="1">
      <c r="A179" s="38"/>
      <c r="B179" s="39"/>
      <c r="C179" s="234" t="s">
        <v>278</v>
      </c>
      <c r="D179" s="234" t="s">
        <v>148</v>
      </c>
      <c r="E179" s="235" t="s">
        <v>279</v>
      </c>
      <c r="F179" s="236" t="s">
        <v>280</v>
      </c>
      <c r="G179" s="237" t="s">
        <v>196</v>
      </c>
      <c r="H179" s="238">
        <v>482</v>
      </c>
      <c r="I179" s="239"/>
      <c r="J179" s="240">
        <f>ROUND(I179*H179,2)</f>
        <v>0</v>
      </c>
      <c r="K179" s="241"/>
      <c r="L179" s="44"/>
      <c r="M179" s="242" t="s">
        <v>1</v>
      </c>
      <c r="N179" s="243" t="s">
        <v>43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237</v>
      </c>
      <c r="AT179" s="246" t="s">
        <v>148</v>
      </c>
      <c r="AU179" s="246" t="s">
        <v>88</v>
      </c>
      <c r="AY179" s="17" t="s">
        <v>147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86</v>
      </c>
      <c r="BK179" s="247">
        <f>ROUND(I179*H179,2)</f>
        <v>0</v>
      </c>
      <c r="BL179" s="17" t="s">
        <v>237</v>
      </c>
      <c r="BM179" s="246" t="s">
        <v>281</v>
      </c>
    </row>
    <row r="180" s="13" customFormat="1">
      <c r="A180" s="13"/>
      <c r="B180" s="254"/>
      <c r="C180" s="255"/>
      <c r="D180" s="248" t="s">
        <v>171</v>
      </c>
      <c r="E180" s="256" t="s">
        <v>1</v>
      </c>
      <c r="F180" s="257" t="s">
        <v>282</v>
      </c>
      <c r="G180" s="255"/>
      <c r="H180" s="258">
        <v>134.80000000000001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4" t="s">
        <v>171</v>
      </c>
      <c r="AU180" s="264" t="s">
        <v>88</v>
      </c>
      <c r="AV180" s="13" t="s">
        <v>88</v>
      </c>
      <c r="AW180" s="13" t="s">
        <v>34</v>
      </c>
      <c r="AX180" s="13" t="s">
        <v>78</v>
      </c>
      <c r="AY180" s="264" t="s">
        <v>147</v>
      </c>
    </row>
    <row r="181" s="13" customFormat="1">
      <c r="A181" s="13"/>
      <c r="B181" s="254"/>
      <c r="C181" s="255"/>
      <c r="D181" s="248" t="s">
        <v>171</v>
      </c>
      <c r="E181" s="256" t="s">
        <v>1</v>
      </c>
      <c r="F181" s="257" t="s">
        <v>283</v>
      </c>
      <c r="G181" s="255"/>
      <c r="H181" s="258">
        <v>212.40000000000001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4" t="s">
        <v>171</v>
      </c>
      <c r="AU181" s="264" t="s">
        <v>88</v>
      </c>
      <c r="AV181" s="13" t="s">
        <v>88</v>
      </c>
      <c r="AW181" s="13" t="s">
        <v>34</v>
      </c>
      <c r="AX181" s="13" t="s">
        <v>78</v>
      </c>
      <c r="AY181" s="264" t="s">
        <v>147</v>
      </c>
    </row>
    <row r="182" s="13" customFormat="1">
      <c r="A182" s="13"/>
      <c r="B182" s="254"/>
      <c r="C182" s="255"/>
      <c r="D182" s="248" t="s">
        <v>171</v>
      </c>
      <c r="E182" s="256" t="s">
        <v>1</v>
      </c>
      <c r="F182" s="257" t="s">
        <v>282</v>
      </c>
      <c r="G182" s="255"/>
      <c r="H182" s="258">
        <v>134.80000000000001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4" t="s">
        <v>171</v>
      </c>
      <c r="AU182" s="264" t="s">
        <v>88</v>
      </c>
      <c r="AV182" s="13" t="s">
        <v>88</v>
      </c>
      <c r="AW182" s="13" t="s">
        <v>34</v>
      </c>
      <c r="AX182" s="13" t="s">
        <v>78</v>
      </c>
      <c r="AY182" s="264" t="s">
        <v>147</v>
      </c>
    </row>
    <row r="183" s="14" customFormat="1">
      <c r="A183" s="14"/>
      <c r="B183" s="265"/>
      <c r="C183" s="266"/>
      <c r="D183" s="248" t="s">
        <v>171</v>
      </c>
      <c r="E183" s="267" t="s">
        <v>1</v>
      </c>
      <c r="F183" s="268" t="s">
        <v>176</v>
      </c>
      <c r="G183" s="266"/>
      <c r="H183" s="269">
        <v>482.00000000000006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5" t="s">
        <v>171</v>
      </c>
      <c r="AU183" s="275" t="s">
        <v>88</v>
      </c>
      <c r="AV183" s="14" t="s">
        <v>146</v>
      </c>
      <c r="AW183" s="14" t="s">
        <v>34</v>
      </c>
      <c r="AX183" s="14" t="s">
        <v>86</v>
      </c>
      <c r="AY183" s="275" t="s">
        <v>147</v>
      </c>
    </row>
    <row r="184" s="2" customFormat="1" ht="21.75" customHeight="1">
      <c r="A184" s="38"/>
      <c r="B184" s="39"/>
      <c r="C184" s="234" t="s">
        <v>284</v>
      </c>
      <c r="D184" s="234" t="s">
        <v>148</v>
      </c>
      <c r="E184" s="235" t="s">
        <v>285</v>
      </c>
      <c r="F184" s="236" t="s">
        <v>286</v>
      </c>
      <c r="G184" s="237" t="s">
        <v>196</v>
      </c>
      <c r="H184" s="238">
        <v>144.59999999999999</v>
      </c>
      <c r="I184" s="239"/>
      <c r="J184" s="240">
        <f>ROUND(I184*H184,2)</f>
        <v>0</v>
      </c>
      <c r="K184" s="241"/>
      <c r="L184" s="44"/>
      <c r="M184" s="242" t="s">
        <v>1</v>
      </c>
      <c r="N184" s="243" t="s">
        <v>43</v>
      </c>
      <c r="O184" s="91"/>
      <c r="P184" s="244">
        <f>O184*H184</f>
        <v>0</v>
      </c>
      <c r="Q184" s="244">
        <v>0.01363</v>
      </c>
      <c r="R184" s="244">
        <f>Q184*H184</f>
        <v>1.9708979999999998</v>
      </c>
      <c r="S184" s="244">
        <v>0.014</v>
      </c>
      <c r="T184" s="245">
        <f>S184*H184</f>
        <v>2.0244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237</v>
      </c>
      <c r="AT184" s="246" t="s">
        <v>148</v>
      </c>
      <c r="AU184" s="246" t="s">
        <v>88</v>
      </c>
      <c r="AY184" s="17" t="s">
        <v>147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86</v>
      </c>
      <c r="BK184" s="247">
        <f>ROUND(I184*H184,2)</f>
        <v>0</v>
      </c>
      <c r="BL184" s="17" t="s">
        <v>237</v>
      </c>
      <c r="BM184" s="246" t="s">
        <v>287</v>
      </c>
    </row>
    <row r="185" s="13" customFormat="1">
      <c r="A185" s="13"/>
      <c r="B185" s="254"/>
      <c r="C185" s="255"/>
      <c r="D185" s="248" t="s">
        <v>171</v>
      </c>
      <c r="E185" s="256" t="s">
        <v>1</v>
      </c>
      <c r="F185" s="257" t="s">
        <v>288</v>
      </c>
      <c r="G185" s="255"/>
      <c r="H185" s="258">
        <v>144.59999999999999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4" t="s">
        <v>171</v>
      </c>
      <c r="AU185" s="264" t="s">
        <v>88</v>
      </c>
      <c r="AV185" s="13" t="s">
        <v>88</v>
      </c>
      <c r="AW185" s="13" t="s">
        <v>34</v>
      </c>
      <c r="AX185" s="13" t="s">
        <v>86</v>
      </c>
      <c r="AY185" s="264" t="s">
        <v>147</v>
      </c>
    </row>
    <row r="186" s="2" customFormat="1" ht="16.5" customHeight="1">
      <c r="A186" s="38"/>
      <c r="B186" s="39"/>
      <c r="C186" s="234" t="s">
        <v>289</v>
      </c>
      <c r="D186" s="234" t="s">
        <v>148</v>
      </c>
      <c r="E186" s="235" t="s">
        <v>290</v>
      </c>
      <c r="F186" s="236" t="s">
        <v>291</v>
      </c>
      <c r="G186" s="237" t="s">
        <v>214</v>
      </c>
      <c r="H186" s="238">
        <v>307.80000000000001</v>
      </c>
      <c r="I186" s="239"/>
      <c r="J186" s="240">
        <f>ROUND(I186*H186,2)</f>
        <v>0</v>
      </c>
      <c r="K186" s="241"/>
      <c r="L186" s="44"/>
      <c r="M186" s="242" t="s">
        <v>1</v>
      </c>
      <c r="N186" s="243" t="s">
        <v>43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0.014999999999999999</v>
      </c>
      <c r="T186" s="245">
        <f>S186*H186</f>
        <v>4.617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237</v>
      </c>
      <c r="AT186" s="246" t="s">
        <v>148</v>
      </c>
      <c r="AU186" s="246" t="s">
        <v>88</v>
      </c>
      <c r="AY186" s="17" t="s">
        <v>147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86</v>
      </c>
      <c r="BK186" s="247">
        <f>ROUND(I186*H186,2)</f>
        <v>0</v>
      </c>
      <c r="BL186" s="17" t="s">
        <v>237</v>
      </c>
      <c r="BM186" s="246" t="s">
        <v>292</v>
      </c>
    </row>
    <row r="187" s="13" customFormat="1">
      <c r="A187" s="13"/>
      <c r="B187" s="254"/>
      <c r="C187" s="255"/>
      <c r="D187" s="248" t="s">
        <v>171</v>
      </c>
      <c r="E187" s="256" t="s">
        <v>1</v>
      </c>
      <c r="F187" s="257" t="s">
        <v>293</v>
      </c>
      <c r="G187" s="255"/>
      <c r="H187" s="258">
        <v>87.599999999999994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4" t="s">
        <v>171</v>
      </c>
      <c r="AU187" s="264" t="s">
        <v>88</v>
      </c>
      <c r="AV187" s="13" t="s">
        <v>88</v>
      </c>
      <c r="AW187" s="13" t="s">
        <v>34</v>
      </c>
      <c r="AX187" s="13" t="s">
        <v>78</v>
      </c>
      <c r="AY187" s="264" t="s">
        <v>147</v>
      </c>
    </row>
    <row r="188" s="13" customFormat="1">
      <c r="A188" s="13"/>
      <c r="B188" s="254"/>
      <c r="C188" s="255"/>
      <c r="D188" s="248" t="s">
        <v>171</v>
      </c>
      <c r="E188" s="256" t="s">
        <v>1</v>
      </c>
      <c r="F188" s="257" t="s">
        <v>294</v>
      </c>
      <c r="G188" s="255"/>
      <c r="H188" s="258">
        <v>132.59999999999999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4" t="s">
        <v>171</v>
      </c>
      <c r="AU188" s="264" t="s">
        <v>88</v>
      </c>
      <c r="AV188" s="13" t="s">
        <v>88</v>
      </c>
      <c r="AW188" s="13" t="s">
        <v>34</v>
      </c>
      <c r="AX188" s="13" t="s">
        <v>78</v>
      </c>
      <c r="AY188" s="264" t="s">
        <v>147</v>
      </c>
    </row>
    <row r="189" s="13" customFormat="1">
      <c r="A189" s="13"/>
      <c r="B189" s="254"/>
      <c r="C189" s="255"/>
      <c r="D189" s="248" t="s">
        <v>171</v>
      </c>
      <c r="E189" s="256" t="s">
        <v>1</v>
      </c>
      <c r="F189" s="257" t="s">
        <v>293</v>
      </c>
      <c r="G189" s="255"/>
      <c r="H189" s="258">
        <v>87.599999999999994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4" t="s">
        <v>171</v>
      </c>
      <c r="AU189" s="264" t="s">
        <v>88</v>
      </c>
      <c r="AV189" s="13" t="s">
        <v>88</v>
      </c>
      <c r="AW189" s="13" t="s">
        <v>34</v>
      </c>
      <c r="AX189" s="13" t="s">
        <v>78</v>
      </c>
      <c r="AY189" s="264" t="s">
        <v>147</v>
      </c>
    </row>
    <row r="190" s="14" customFormat="1">
      <c r="A190" s="14"/>
      <c r="B190" s="265"/>
      <c r="C190" s="266"/>
      <c r="D190" s="248" t="s">
        <v>171</v>
      </c>
      <c r="E190" s="267" t="s">
        <v>1</v>
      </c>
      <c r="F190" s="268" t="s">
        <v>176</v>
      </c>
      <c r="G190" s="266"/>
      <c r="H190" s="269">
        <v>307.79999999999995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5" t="s">
        <v>171</v>
      </c>
      <c r="AU190" s="275" t="s">
        <v>88</v>
      </c>
      <c r="AV190" s="14" t="s">
        <v>146</v>
      </c>
      <c r="AW190" s="14" t="s">
        <v>34</v>
      </c>
      <c r="AX190" s="14" t="s">
        <v>86</v>
      </c>
      <c r="AY190" s="275" t="s">
        <v>147</v>
      </c>
    </row>
    <row r="191" s="2" customFormat="1" ht="21.75" customHeight="1">
      <c r="A191" s="38"/>
      <c r="B191" s="39"/>
      <c r="C191" s="234" t="s">
        <v>295</v>
      </c>
      <c r="D191" s="234" t="s">
        <v>148</v>
      </c>
      <c r="E191" s="235" t="s">
        <v>296</v>
      </c>
      <c r="F191" s="236" t="s">
        <v>297</v>
      </c>
      <c r="G191" s="237" t="s">
        <v>214</v>
      </c>
      <c r="H191" s="238">
        <v>158.40000000000001</v>
      </c>
      <c r="I191" s="239"/>
      <c r="J191" s="240">
        <f>ROUND(I191*H191,2)</f>
        <v>0</v>
      </c>
      <c r="K191" s="241"/>
      <c r="L191" s="44"/>
      <c r="M191" s="242" t="s">
        <v>1</v>
      </c>
      <c r="N191" s="243" t="s">
        <v>43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237</v>
      </c>
      <c r="AT191" s="246" t="s">
        <v>148</v>
      </c>
      <c r="AU191" s="246" t="s">
        <v>88</v>
      </c>
      <c r="AY191" s="17" t="s">
        <v>147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86</v>
      </c>
      <c r="BK191" s="247">
        <f>ROUND(I191*H191,2)</f>
        <v>0</v>
      </c>
      <c r="BL191" s="17" t="s">
        <v>237</v>
      </c>
      <c r="BM191" s="246" t="s">
        <v>298</v>
      </c>
    </row>
    <row r="192" s="13" customFormat="1">
      <c r="A192" s="13"/>
      <c r="B192" s="254"/>
      <c r="C192" s="255"/>
      <c r="D192" s="248" t="s">
        <v>171</v>
      </c>
      <c r="E192" s="256" t="s">
        <v>1</v>
      </c>
      <c r="F192" s="257" t="s">
        <v>299</v>
      </c>
      <c r="G192" s="255"/>
      <c r="H192" s="258">
        <v>158.40000000000001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4" t="s">
        <v>171</v>
      </c>
      <c r="AU192" s="264" t="s">
        <v>88</v>
      </c>
      <c r="AV192" s="13" t="s">
        <v>88</v>
      </c>
      <c r="AW192" s="13" t="s">
        <v>34</v>
      </c>
      <c r="AX192" s="13" t="s">
        <v>86</v>
      </c>
      <c r="AY192" s="264" t="s">
        <v>147</v>
      </c>
    </row>
    <row r="193" s="2" customFormat="1" ht="16.5" customHeight="1">
      <c r="A193" s="38"/>
      <c r="B193" s="39"/>
      <c r="C193" s="276" t="s">
        <v>300</v>
      </c>
      <c r="D193" s="276" t="s">
        <v>154</v>
      </c>
      <c r="E193" s="277" t="s">
        <v>301</v>
      </c>
      <c r="F193" s="278" t="s">
        <v>302</v>
      </c>
      <c r="G193" s="279" t="s">
        <v>169</v>
      </c>
      <c r="H193" s="280">
        <v>4.3559999999999999</v>
      </c>
      <c r="I193" s="281"/>
      <c r="J193" s="282">
        <f>ROUND(I193*H193,2)</f>
        <v>0</v>
      </c>
      <c r="K193" s="283"/>
      <c r="L193" s="284"/>
      <c r="M193" s="285" t="s">
        <v>1</v>
      </c>
      <c r="N193" s="286" t="s">
        <v>43</v>
      </c>
      <c r="O193" s="91"/>
      <c r="P193" s="244">
        <f>O193*H193</f>
        <v>0</v>
      </c>
      <c r="Q193" s="244">
        <v>0.55000000000000004</v>
      </c>
      <c r="R193" s="244">
        <f>Q193*H193</f>
        <v>2.3957999999999999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303</v>
      </c>
      <c r="AT193" s="246" t="s">
        <v>154</v>
      </c>
      <c r="AU193" s="246" t="s">
        <v>88</v>
      </c>
      <c r="AY193" s="17" t="s">
        <v>147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86</v>
      </c>
      <c r="BK193" s="247">
        <f>ROUND(I193*H193,2)</f>
        <v>0</v>
      </c>
      <c r="BL193" s="17" t="s">
        <v>303</v>
      </c>
      <c r="BM193" s="246" t="s">
        <v>304</v>
      </c>
    </row>
    <row r="194" s="13" customFormat="1">
      <c r="A194" s="13"/>
      <c r="B194" s="254"/>
      <c r="C194" s="255"/>
      <c r="D194" s="248" t="s">
        <v>171</v>
      </c>
      <c r="E194" s="256" t="s">
        <v>1</v>
      </c>
      <c r="F194" s="257" t="s">
        <v>305</v>
      </c>
      <c r="G194" s="255"/>
      <c r="H194" s="258">
        <v>3.96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4" t="s">
        <v>171</v>
      </c>
      <c r="AU194" s="264" t="s">
        <v>88</v>
      </c>
      <c r="AV194" s="13" t="s">
        <v>88</v>
      </c>
      <c r="AW194" s="13" t="s">
        <v>34</v>
      </c>
      <c r="AX194" s="13" t="s">
        <v>78</v>
      </c>
      <c r="AY194" s="264" t="s">
        <v>147</v>
      </c>
    </row>
    <row r="195" s="13" customFormat="1">
      <c r="A195" s="13"/>
      <c r="B195" s="254"/>
      <c r="C195" s="255"/>
      <c r="D195" s="248" t="s">
        <v>171</v>
      </c>
      <c r="E195" s="256" t="s">
        <v>1</v>
      </c>
      <c r="F195" s="257" t="s">
        <v>306</v>
      </c>
      <c r="G195" s="255"/>
      <c r="H195" s="258">
        <v>0.39600000000000002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4" t="s">
        <v>171</v>
      </c>
      <c r="AU195" s="264" t="s">
        <v>88</v>
      </c>
      <c r="AV195" s="13" t="s">
        <v>88</v>
      </c>
      <c r="AW195" s="13" t="s">
        <v>34</v>
      </c>
      <c r="AX195" s="13" t="s">
        <v>78</v>
      </c>
      <c r="AY195" s="264" t="s">
        <v>147</v>
      </c>
    </row>
    <row r="196" s="14" customFormat="1">
      <c r="A196" s="14"/>
      <c r="B196" s="265"/>
      <c r="C196" s="266"/>
      <c r="D196" s="248" t="s">
        <v>171</v>
      </c>
      <c r="E196" s="267" t="s">
        <v>1</v>
      </c>
      <c r="F196" s="268" t="s">
        <v>176</v>
      </c>
      <c r="G196" s="266"/>
      <c r="H196" s="269">
        <v>4.3559999999999999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5" t="s">
        <v>171</v>
      </c>
      <c r="AU196" s="275" t="s">
        <v>88</v>
      </c>
      <c r="AV196" s="14" t="s">
        <v>146</v>
      </c>
      <c r="AW196" s="14" t="s">
        <v>34</v>
      </c>
      <c r="AX196" s="14" t="s">
        <v>86</v>
      </c>
      <c r="AY196" s="275" t="s">
        <v>147</v>
      </c>
    </row>
    <row r="197" s="2" customFormat="1" ht="21.75" customHeight="1">
      <c r="A197" s="38"/>
      <c r="B197" s="39"/>
      <c r="C197" s="234" t="s">
        <v>307</v>
      </c>
      <c r="D197" s="234" t="s">
        <v>148</v>
      </c>
      <c r="E197" s="235" t="s">
        <v>308</v>
      </c>
      <c r="F197" s="236" t="s">
        <v>309</v>
      </c>
      <c r="G197" s="237" t="s">
        <v>214</v>
      </c>
      <c r="H197" s="238">
        <v>149.40000000000001</v>
      </c>
      <c r="I197" s="239"/>
      <c r="J197" s="240">
        <f>ROUND(I197*H197,2)</f>
        <v>0</v>
      </c>
      <c r="K197" s="241"/>
      <c r="L197" s="44"/>
      <c r="M197" s="242" t="s">
        <v>1</v>
      </c>
      <c r="N197" s="243" t="s">
        <v>43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237</v>
      </c>
      <c r="AT197" s="246" t="s">
        <v>148</v>
      </c>
      <c r="AU197" s="246" t="s">
        <v>88</v>
      </c>
      <c r="AY197" s="17" t="s">
        <v>147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86</v>
      </c>
      <c r="BK197" s="247">
        <f>ROUND(I197*H197,2)</f>
        <v>0</v>
      </c>
      <c r="BL197" s="17" t="s">
        <v>237</v>
      </c>
      <c r="BM197" s="246" t="s">
        <v>310</v>
      </c>
    </row>
    <row r="198" s="13" customFormat="1">
      <c r="A198" s="13"/>
      <c r="B198" s="254"/>
      <c r="C198" s="255"/>
      <c r="D198" s="248" t="s">
        <v>171</v>
      </c>
      <c r="E198" s="256" t="s">
        <v>1</v>
      </c>
      <c r="F198" s="257" t="s">
        <v>311</v>
      </c>
      <c r="G198" s="255"/>
      <c r="H198" s="258">
        <v>39.899999999999999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4" t="s">
        <v>171</v>
      </c>
      <c r="AU198" s="264" t="s">
        <v>88</v>
      </c>
      <c r="AV198" s="13" t="s">
        <v>88</v>
      </c>
      <c r="AW198" s="13" t="s">
        <v>34</v>
      </c>
      <c r="AX198" s="13" t="s">
        <v>78</v>
      </c>
      <c r="AY198" s="264" t="s">
        <v>147</v>
      </c>
    </row>
    <row r="199" s="13" customFormat="1">
      <c r="A199" s="13"/>
      <c r="B199" s="254"/>
      <c r="C199" s="255"/>
      <c r="D199" s="248" t="s">
        <v>171</v>
      </c>
      <c r="E199" s="256" t="s">
        <v>1</v>
      </c>
      <c r="F199" s="257" t="s">
        <v>312</v>
      </c>
      <c r="G199" s="255"/>
      <c r="H199" s="258">
        <v>69.599999999999994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4" t="s">
        <v>171</v>
      </c>
      <c r="AU199" s="264" t="s">
        <v>88</v>
      </c>
      <c r="AV199" s="13" t="s">
        <v>88</v>
      </c>
      <c r="AW199" s="13" t="s">
        <v>34</v>
      </c>
      <c r="AX199" s="13" t="s">
        <v>78</v>
      </c>
      <c r="AY199" s="264" t="s">
        <v>147</v>
      </c>
    </row>
    <row r="200" s="13" customFormat="1">
      <c r="A200" s="13"/>
      <c r="B200" s="254"/>
      <c r="C200" s="255"/>
      <c r="D200" s="248" t="s">
        <v>171</v>
      </c>
      <c r="E200" s="256" t="s">
        <v>1</v>
      </c>
      <c r="F200" s="257" t="s">
        <v>313</v>
      </c>
      <c r="G200" s="255"/>
      <c r="H200" s="258">
        <v>39.899999999999999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4" t="s">
        <v>171</v>
      </c>
      <c r="AU200" s="264" t="s">
        <v>88</v>
      </c>
      <c r="AV200" s="13" t="s">
        <v>88</v>
      </c>
      <c r="AW200" s="13" t="s">
        <v>34</v>
      </c>
      <c r="AX200" s="13" t="s">
        <v>78</v>
      </c>
      <c r="AY200" s="264" t="s">
        <v>147</v>
      </c>
    </row>
    <row r="201" s="14" customFormat="1">
      <c r="A201" s="14"/>
      <c r="B201" s="265"/>
      <c r="C201" s="266"/>
      <c r="D201" s="248" t="s">
        <v>171</v>
      </c>
      <c r="E201" s="267" t="s">
        <v>1</v>
      </c>
      <c r="F201" s="268" t="s">
        <v>176</v>
      </c>
      <c r="G201" s="266"/>
      <c r="H201" s="269">
        <v>149.40000000000001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5" t="s">
        <v>171</v>
      </c>
      <c r="AU201" s="275" t="s">
        <v>88</v>
      </c>
      <c r="AV201" s="14" t="s">
        <v>146</v>
      </c>
      <c r="AW201" s="14" t="s">
        <v>34</v>
      </c>
      <c r="AX201" s="14" t="s">
        <v>86</v>
      </c>
      <c r="AY201" s="275" t="s">
        <v>147</v>
      </c>
    </row>
    <row r="202" s="2" customFormat="1" ht="16.5" customHeight="1">
      <c r="A202" s="38"/>
      <c r="B202" s="39"/>
      <c r="C202" s="276" t="s">
        <v>314</v>
      </c>
      <c r="D202" s="276" t="s">
        <v>154</v>
      </c>
      <c r="E202" s="277" t="s">
        <v>315</v>
      </c>
      <c r="F202" s="278" t="s">
        <v>316</v>
      </c>
      <c r="G202" s="279" t="s">
        <v>214</v>
      </c>
      <c r="H202" s="280">
        <v>164.34</v>
      </c>
      <c r="I202" s="281"/>
      <c r="J202" s="282">
        <f>ROUND(I202*H202,2)</f>
        <v>0</v>
      </c>
      <c r="K202" s="283"/>
      <c r="L202" s="284"/>
      <c r="M202" s="285" t="s">
        <v>1</v>
      </c>
      <c r="N202" s="286" t="s">
        <v>43</v>
      </c>
      <c r="O202" s="91"/>
      <c r="P202" s="244">
        <f>O202*H202</f>
        <v>0</v>
      </c>
      <c r="Q202" s="244">
        <v>0.01176</v>
      </c>
      <c r="R202" s="244">
        <f>Q202*H202</f>
        <v>1.9326383999999999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270</v>
      </c>
      <c r="AT202" s="246" t="s">
        <v>154</v>
      </c>
      <c r="AU202" s="246" t="s">
        <v>88</v>
      </c>
      <c r="AY202" s="17" t="s">
        <v>147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86</v>
      </c>
      <c r="BK202" s="247">
        <f>ROUND(I202*H202,2)</f>
        <v>0</v>
      </c>
      <c r="BL202" s="17" t="s">
        <v>237</v>
      </c>
      <c r="BM202" s="246" t="s">
        <v>317</v>
      </c>
    </row>
    <row r="203" s="13" customFormat="1">
      <c r="A203" s="13"/>
      <c r="B203" s="254"/>
      <c r="C203" s="255"/>
      <c r="D203" s="248" t="s">
        <v>171</v>
      </c>
      <c r="E203" s="256" t="s">
        <v>1</v>
      </c>
      <c r="F203" s="257" t="s">
        <v>318</v>
      </c>
      <c r="G203" s="255"/>
      <c r="H203" s="258">
        <v>149.40000000000001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4" t="s">
        <v>171</v>
      </c>
      <c r="AU203" s="264" t="s">
        <v>88</v>
      </c>
      <c r="AV203" s="13" t="s">
        <v>88</v>
      </c>
      <c r="AW203" s="13" t="s">
        <v>34</v>
      </c>
      <c r="AX203" s="13" t="s">
        <v>78</v>
      </c>
      <c r="AY203" s="264" t="s">
        <v>147</v>
      </c>
    </row>
    <row r="204" s="13" customFormat="1">
      <c r="A204" s="13"/>
      <c r="B204" s="254"/>
      <c r="C204" s="255"/>
      <c r="D204" s="248" t="s">
        <v>171</v>
      </c>
      <c r="E204" s="256" t="s">
        <v>1</v>
      </c>
      <c r="F204" s="257" t="s">
        <v>319</v>
      </c>
      <c r="G204" s="255"/>
      <c r="H204" s="258">
        <v>14.94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4" t="s">
        <v>171</v>
      </c>
      <c r="AU204" s="264" t="s">
        <v>88</v>
      </c>
      <c r="AV204" s="13" t="s">
        <v>88</v>
      </c>
      <c r="AW204" s="13" t="s">
        <v>34</v>
      </c>
      <c r="AX204" s="13" t="s">
        <v>78</v>
      </c>
      <c r="AY204" s="264" t="s">
        <v>147</v>
      </c>
    </row>
    <row r="205" s="14" customFormat="1">
      <c r="A205" s="14"/>
      <c r="B205" s="265"/>
      <c r="C205" s="266"/>
      <c r="D205" s="248" t="s">
        <v>171</v>
      </c>
      <c r="E205" s="267" t="s">
        <v>1</v>
      </c>
      <c r="F205" s="268" t="s">
        <v>176</v>
      </c>
      <c r="G205" s="266"/>
      <c r="H205" s="269">
        <v>164.34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5" t="s">
        <v>171</v>
      </c>
      <c r="AU205" s="275" t="s">
        <v>88</v>
      </c>
      <c r="AV205" s="14" t="s">
        <v>146</v>
      </c>
      <c r="AW205" s="14" t="s">
        <v>34</v>
      </c>
      <c r="AX205" s="14" t="s">
        <v>86</v>
      </c>
      <c r="AY205" s="275" t="s">
        <v>147</v>
      </c>
    </row>
    <row r="206" s="2" customFormat="1" ht="16.5" customHeight="1">
      <c r="A206" s="38"/>
      <c r="B206" s="39"/>
      <c r="C206" s="234" t="s">
        <v>320</v>
      </c>
      <c r="D206" s="234" t="s">
        <v>148</v>
      </c>
      <c r="E206" s="235" t="s">
        <v>321</v>
      </c>
      <c r="F206" s="236" t="s">
        <v>322</v>
      </c>
      <c r="G206" s="237" t="s">
        <v>214</v>
      </c>
      <c r="H206" s="238">
        <v>10.720000000000001</v>
      </c>
      <c r="I206" s="239"/>
      <c r="J206" s="240">
        <f>ROUND(I206*H206,2)</f>
        <v>0</v>
      </c>
      <c r="K206" s="241"/>
      <c r="L206" s="44"/>
      <c r="M206" s="242" t="s">
        <v>1</v>
      </c>
      <c r="N206" s="243" t="s">
        <v>43</v>
      </c>
      <c r="O206" s="91"/>
      <c r="P206" s="244">
        <f>O206*H206</f>
        <v>0</v>
      </c>
      <c r="Q206" s="244">
        <v>0</v>
      </c>
      <c r="R206" s="244">
        <f>Q206*H206</f>
        <v>0</v>
      </c>
      <c r="S206" s="244">
        <v>0.014999999999999999</v>
      </c>
      <c r="T206" s="245">
        <f>S206*H206</f>
        <v>0.1608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237</v>
      </c>
      <c r="AT206" s="246" t="s">
        <v>148</v>
      </c>
      <c r="AU206" s="246" t="s">
        <v>88</v>
      </c>
      <c r="AY206" s="17" t="s">
        <v>147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86</v>
      </c>
      <c r="BK206" s="247">
        <f>ROUND(I206*H206,2)</f>
        <v>0</v>
      </c>
      <c r="BL206" s="17" t="s">
        <v>237</v>
      </c>
      <c r="BM206" s="246" t="s">
        <v>323</v>
      </c>
    </row>
    <row r="207" s="13" customFormat="1">
      <c r="A207" s="13"/>
      <c r="B207" s="254"/>
      <c r="C207" s="255"/>
      <c r="D207" s="248" t="s">
        <v>171</v>
      </c>
      <c r="E207" s="256" t="s">
        <v>1</v>
      </c>
      <c r="F207" s="257" t="s">
        <v>324</v>
      </c>
      <c r="G207" s="255"/>
      <c r="H207" s="258">
        <v>10.720000000000001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4" t="s">
        <v>171</v>
      </c>
      <c r="AU207" s="264" t="s">
        <v>88</v>
      </c>
      <c r="AV207" s="13" t="s">
        <v>88</v>
      </c>
      <c r="AW207" s="13" t="s">
        <v>34</v>
      </c>
      <c r="AX207" s="13" t="s">
        <v>86</v>
      </c>
      <c r="AY207" s="264" t="s">
        <v>147</v>
      </c>
    </row>
    <row r="208" s="2" customFormat="1" ht="21.75" customHeight="1">
      <c r="A208" s="38"/>
      <c r="B208" s="39"/>
      <c r="C208" s="234" t="s">
        <v>270</v>
      </c>
      <c r="D208" s="234" t="s">
        <v>148</v>
      </c>
      <c r="E208" s="235" t="s">
        <v>325</v>
      </c>
      <c r="F208" s="236" t="s">
        <v>326</v>
      </c>
      <c r="G208" s="237" t="s">
        <v>214</v>
      </c>
      <c r="H208" s="238">
        <v>10.720000000000001</v>
      </c>
      <c r="I208" s="239"/>
      <c r="J208" s="240">
        <f>ROUND(I208*H208,2)</f>
        <v>0</v>
      </c>
      <c r="K208" s="241"/>
      <c r="L208" s="44"/>
      <c r="M208" s="242" t="s">
        <v>1</v>
      </c>
      <c r="N208" s="243" t="s">
        <v>43</v>
      </c>
      <c r="O208" s="91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237</v>
      </c>
      <c r="AT208" s="246" t="s">
        <v>148</v>
      </c>
      <c r="AU208" s="246" t="s">
        <v>88</v>
      </c>
      <c r="AY208" s="17" t="s">
        <v>147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86</v>
      </c>
      <c r="BK208" s="247">
        <f>ROUND(I208*H208,2)</f>
        <v>0</v>
      </c>
      <c r="BL208" s="17" t="s">
        <v>237</v>
      </c>
      <c r="BM208" s="246" t="s">
        <v>327</v>
      </c>
    </row>
    <row r="209" s="2" customFormat="1" ht="21.75" customHeight="1">
      <c r="A209" s="38"/>
      <c r="B209" s="39"/>
      <c r="C209" s="276" t="s">
        <v>328</v>
      </c>
      <c r="D209" s="276" t="s">
        <v>154</v>
      </c>
      <c r="E209" s="277" t="s">
        <v>329</v>
      </c>
      <c r="F209" s="278" t="s">
        <v>330</v>
      </c>
      <c r="G209" s="279" t="s">
        <v>169</v>
      </c>
      <c r="H209" s="280">
        <v>0.70699999999999996</v>
      </c>
      <c r="I209" s="281"/>
      <c r="J209" s="282">
        <f>ROUND(I209*H209,2)</f>
        <v>0</v>
      </c>
      <c r="K209" s="283"/>
      <c r="L209" s="284"/>
      <c r="M209" s="285" t="s">
        <v>1</v>
      </c>
      <c r="N209" s="286" t="s">
        <v>43</v>
      </c>
      <c r="O209" s="91"/>
      <c r="P209" s="244">
        <f>O209*H209</f>
        <v>0</v>
      </c>
      <c r="Q209" s="244">
        <v>0.55000000000000004</v>
      </c>
      <c r="R209" s="244">
        <f>Q209*H209</f>
        <v>0.38885000000000003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270</v>
      </c>
      <c r="AT209" s="246" t="s">
        <v>154</v>
      </c>
      <c r="AU209" s="246" t="s">
        <v>88</v>
      </c>
      <c r="AY209" s="17" t="s">
        <v>147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86</v>
      </c>
      <c r="BK209" s="247">
        <f>ROUND(I209*H209,2)</f>
        <v>0</v>
      </c>
      <c r="BL209" s="17" t="s">
        <v>237</v>
      </c>
      <c r="BM209" s="246" t="s">
        <v>331</v>
      </c>
    </row>
    <row r="210" s="13" customFormat="1">
      <c r="A210" s="13"/>
      <c r="B210" s="254"/>
      <c r="C210" s="255"/>
      <c r="D210" s="248" t="s">
        <v>171</v>
      </c>
      <c r="E210" s="256" t="s">
        <v>1</v>
      </c>
      <c r="F210" s="257" t="s">
        <v>332</v>
      </c>
      <c r="G210" s="255"/>
      <c r="H210" s="258">
        <v>0.64300000000000002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4" t="s">
        <v>171</v>
      </c>
      <c r="AU210" s="264" t="s">
        <v>88</v>
      </c>
      <c r="AV210" s="13" t="s">
        <v>88</v>
      </c>
      <c r="AW210" s="13" t="s">
        <v>34</v>
      </c>
      <c r="AX210" s="13" t="s">
        <v>78</v>
      </c>
      <c r="AY210" s="264" t="s">
        <v>147</v>
      </c>
    </row>
    <row r="211" s="13" customFormat="1">
      <c r="A211" s="13"/>
      <c r="B211" s="254"/>
      <c r="C211" s="255"/>
      <c r="D211" s="248" t="s">
        <v>171</v>
      </c>
      <c r="E211" s="256" t="s">
        <v>1</v>
      </c>
      <c r="F211" s="257" t="s">
        <v>333</v>
      </c>
      <c r="G211" s="255"/>
      <c r="H211" s="258">
        <v>0.064000000000000001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4" t="s">
        <v>171</v>
      </c>
      <c r="AU211" s="264" t="s">
        <v>88</v>
      </c>
      <c r="AV211" s="13" t="s">
        <v>88</v>
      </c>
      <c r="AW211" s="13" t="s">
        <v>34</v>
      </c>
      <c r="AX211" s="13" t="s">
        <v>78</v>
      </c>
      <c r="AY211" s="264" t="s">
        <v>147</v>
      </c>
    </row>
    <row r="212" s="14" customFormat="1">
      <c r="A212" s="14"/>
      <c r="B212" s="265"/>
      <c r="C212" s="266"/>
      <c r="D212" s="248" t="s">
        <v>171</v>
      </c>
      <c r="E212" s="267" t="s">
        <v>1</v>
      </c>
      <c r="F212" s="268" t="s">
        <v>176</v>
      </c>
      <c r="G212" s="266"/>
      <c r="H212" s="269">
        <v>0.70700000000000007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5" t="s">
        <v>171</v>
      </c>
      <c r="AU212" s="275" t="s">
        <v>88</v>
      </c>
      <c r="AV212" s="14" t="s">
        <v>146</v>
      </c>
      <c r="AW212" s="14" t="s">
        <v>34</v>
      </c>
      <c r="AX212" s="14" t="s">
        <v>86</v>
      </c>
      <c r="AY212" s="275" t="s">
        <v>147</v>
      </c>
    </row>
    <row r="213" s="2" customFormat="1" ht="21.75" customHeight="1">
      <c r="A213" s="38"/>
      <c r="B213" s="39"/>
      <c r="C213" s="234" t="s">
        <v>334</v>
      </c>
      <c r="D213" s="234" t="s">
        <v>148</v>
      </c>
      <c r="E213" s="235" t="s">
        <v>335</v>
      </c>
      <c r="F213" s="236" t="s">
        <v>336</v>
      </c>
      <c r="G213" s="237" t="s">
        <v>169</v>
      </c>
      <c r="H213" s="238">
        <v>9.1720000000000006</v>
      </c>
      <c r="I213" s="239"/>
      <c r="J213" s="240">
        <f>ROUND(I213*H213,2)</f>
        <v>0</v>
      </c>
      <c r="K213" s="241"/>
      <c r="L213" s="44"/>
      <c r="M213" s="242" t="s">
        <v>1</v>
      </c>
      <c r="N213" s="243" t="s">
        <v>43</v>
      </c>
      <c r="O213" s="91"/>
      <c r="P213" s="244">
        <f>O213*H213</f>
        <v>0</v>
      </c>
      <c r="Q213" s="244">
        <v>0.00189</v>
      </c>
      <c r="R213" s="244">
        <f>Q213*H213</f>
        <v>0.017335079999999999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237</v>
      </c>
      <c r="AT213" s="246" t="s">
        <v>148</v>
      </c>
      <c r="AU213" s="246" t="s">
        <v>88</v>
      </c>
      <c r="AY213" s="17" t="s">
        <v>147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86</v>
      </c>
      <c r="BK213" s="247">
        <f>ROUND(I213*H213,2)</f>
        <v>0</v>
      </c>
      <c r="BL213" s="17" t="s">
        <v>237</v>
      </c>
      <c r="BM213" s="246" t="s">
        <v>337</v>
      </c>
    </row>
    <row r="214" s="13" customFormat="1">
      <c r="A214" s="13"/>
      <c r="B214" s="254"/>
      <c r="C214" s="255"/>
      <c r="D214" s="248" t="s">
        <v>171</v>
      </c>
      <c r="E214" s="256" t="s">
        <v>1</v>
      </c>
      <c r="F214" s="257" t="s">
        <v>338</v>
      </c>
      <c r="G214" s="255"/>
      <c r="H214" s="258">
        <v>9.1720000000000006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4" t="s">
        <v>171</v>
      </c>
      <c r="AU214" s="264" t="s">
        <v>88</v>
      </c>
      <c r="AV214" s="13" t="s">
        <v>88</v>
      </c>
      <c r="AW214" s="13" t="s">
        <v>34</v>
      </c>
      <c r="AX214" s="13" t="s">
        <v>86</v>
      </c>
      <c r="AY214" s="264" t="s">
        <v>147</v>
      </c>
    </row>
    <row r="215" s="2" customFormat="1" ht="21.75" customHeight="1">
      <c r="A215" s="38"/>
      <c r="B215" s="39"/>
      <c r="C215" s="234" t="s">
        <v>339</v>
      </c>
      <c r="D215" s="234" t="s">
        <v>148</v>
      </c>
      <c r="E215" s="235" t="s">
        <v>340</v>
      </c>
      <c r="F215" s="236" t="s">
        <v>341</v>
      </c>
      <c r="G215" s="237" t="s">
        <v>214</v>
      </c>
      <c r="H215" s="238">
        <v>307.80000000000001</v>
      </c>
      <c r="I215" s="239"/>
      <c r="J215" s="240">
        <f>ROUND(I215*H215,2)</f>
        <v>0</v>
      </c>
      <c r="K215" s="241"/>
      <c r="L215" s="44"/>
      <c r="M215" s="242" t="s">
        <v>1</v>
      </c>
      <c r="N215" s="243" t="s">
        <v>43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0.0050000000000000001</v>
      </c>
      <c r="T215" s="245">
        <f>S215*H215</f>
        <v>1.5390000000000002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237</v>
      </c>
      <c r="AT215" s="246" t="s">
        <v>148</v>
      </c>
      <c r="AU215" s="246" t="s">
        <v>88</v>
      </c>
      <c r="AY215" s="17" t="s">
        <v>147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86</v>
      </c>
      <c r="BK215" s="247">
        <f>ROUND(I215*H215,2)</f>
        <v>0</v>
      </c>
      <c r="BL215" s="17" t="s">
        <v>237</v>
      </c>
      <c r="BM215" s="246" t="s">
        <v>342</v>
      </c>
    </row>
    <row r="216" s="2" customFormat="1" ht="21.75" customHeight="1">
      <c r="A216" s="38"/>
      <c r="B216" s="39"/>
      <c r="C216" s="234" t="s">
        <v>343</v>
      </c>
      <c r="D216" s="234" t="s">
        <v>148</v>
      </c>
      <c r="E216" s="235" t="s">
        <v>344</v>
      </c>
      <c r="F216" s="236" t="s">
        <v>345</v>
      </c>
      <c r="G216" s="237" t="s">
        <v>214</v>
      </c>
      <c r="H216" s="238">
        <v>307.80000000000001</v>
      </c>
      <c r="I216" s="239"/>
      <c r="J216" s="240">
        <f>ROUND(I216*H216,2)</f>
        <v>0</v>
      </c>
      <c r="K216" s="241"/>
      <c r="L216" s="44"/>
      <c r="M216" s="242" t="s">
        <v>1</v>
      </c>
      <c r="N216" s="243" t="s">
        <v>43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237</v>
      </c>
      <c r="AT216" s="246" t="s">
        <v>148</v>
      </c>
      <c r="AU216" s="246" t="s">
        <v>88</v>
      </c>
      <c r="AY216" s="17" t="s">
        <v>147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86</v>
      </c>
      <c r="BK216" s="247">
        <f>ROUND(I216*H216,2)</f>
        <v>0</v>
      </c>
      <c r="BL216" s="17" t="s">
        <v>237</v>
      </c>
      <c r="BM216" s="246" t="s">
        <v>346</v>
      </c>
    </row>
    <row r="217" s="2" customFormat="1" ht="16.5" customHeight="1">
      <c r="A217" s="38"/>
      <c r="B217" s="39"/>
      <c r="C217" s="276" t="s">
        <v>347</v>
      </c>
      <c r="D217" s="276" t="s">
        <v>154</v>
      </c>
      <c r="E217" s="277" t="s">
        <v>348</v>
      </c>
      <c r="F217" s="278" t="s">
        <v>349</v>
      </c>
      <c r="G217" s="279" t="s">
        <v>169</v>
      </c>
      <c r="H217" s="280">
        <v>2.1589999999999998</v>
      </c>
      <c r="I217" s="281"/>
      <c r="J217" s="282">
        <f>ROUND(I217*H217,2)</f>
        <v>0</v>
      </c>
      <c r="K217" s="283"/>
      <c r="L217" s="284"/>
      <c r="M217" s="285" t="s">
        <v>1</v>
      </c>
      <c r="N217" s="286" t="s">
        <v>43</v>
      </c>
      <c r="O217" s="91"/>
      <c r="P217" s="244">
        <f>O217*H217</f>
        <v>0</v>
      </c>
      <c r="Q217" s="244">
        <v>0.55000000000000004</v>
      </c>
      <c r="R217" s="244">
        <f>Q217*H217</f>
        <v>1.1874499999999999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199</v>
      </c>
      <c r="AT217" s="246" t="s">
        <v>154</v>
      </c>
      <c r="AU217" s="246" t="s">
        <v>88</v>
      </c>
      <c r="AY217" s="17" t="s">
        <v>147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86</v>
      </c>
      <c r="BK217" s="247">
        <f>ROUND(I217*H217,2)</f>
        <v>0</v>
      </c>
      <c r="BL217" s="17" t="s">
        <v>146</v>
      </c>
      <c r="BM217" s="246" t="s">
        <v>350</v>
      </c>
    </row>
    <row r="218" s="13" customFormat="1">
      <c r="A218" s="13"/>
      <c r="B218" s="254"/>
      <c r="C218" s="255"/>
      <c r="D218" s="248" t="s">
        <v>171</v>
      </c>
      <c r="E218" s="256" t="s">
        <v>1</v>
      </c>
      <c r="F218" s="257" t="s">
        <v>351</v>
      </c>
      <c r="G218" s="255"/>
      <c r="H218" s="258">
        <v>0.53300000000000003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4" t="s">
        <v>171</v>
      </c>
      <c r="AU218" s="264" t="s">
        <v>88</v>
      </c>
      <c r="AV218" s="13" t="s">
        <v>88</v>
      </c>
      <c r="AW218" s="13" t="s">
        <v>34</v>
      </c>
      <c r="AX218" s="13" t="s">
        <v>78</v>
      </c>
      <c r="AY218" s="264" t="s">
        <v>147</v>
      </c>
    </row>
    <row r="219" s="13" customFormat="1">
      <c r="A219" s="13"/>
      <c r="B219" s="254"/>
      <c r="C219" s="255"/>
      <c r="D219" s="248" t="s">
        <v>171</v>
      </c>
      <c r="E219" s="256" t="s">
        <v>1</v>
      </c>
      <c r="F219" s="257" t="s">
        <v>352</v>
      </c>
      <c r="G219" s="255"/>
      <c r="H219" s="258">
        <v>0.81100000000000005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4" t="s">
        <v>171</v>
      </c>
      <c r="AU219" s="264" t="s">
        <v>88</v>
      </c>
      <c r="AV219" s="13" t="s">
        <v>88</v>
      </c>
      <c r="AW219" s="13" t="s">
        <v>34</v>
      </c>
      <c r="AX219" s="13" t="s">
        <v>78</v>
      </c>
      <c r="AY219" s="264" t="s">
        <v>147</v>
      </c>
    </row>
    <row r="220" s="13" customFormat="1">
      <c r="A220" s="13"/>
      <c r="B220" s="254"/>
      <c r="C220" s="255"/>
      <c r="D220" s="248" t="s">
        <v>171</v>
      </c>
      <c r="E220" s="256" t="s">
        <v>1</v>
      </c>
      <c r="F220" s="257" t="s">
        <v>351</v>
      </c>
      <c r="G220" s="255"/>
      <c r="H220" s="258">
        <v>0.53300000000000003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4" t="s">
        <v>171</v>
      </c>
      <c r="AU220" s="264" t="s">
        <v>88</v>
      </c>
      <c r="AV220" s="13" t="s">
        <v>88</v>
      </c>
      <c r="AW220" s="13" t="s">
        <v>34</v>
      </c>
      <c r="AX220" s="13" t="s">
        <v>78</v>
      </c>
      <c r="AY220" s="264" t="s">
        <v>147</v>
      </c>
    </row>
    <row r="221" s="15" customFormat="1">
      <c r="A221" s="15"/>
      <c r="B221" s="287"/>
      <c r="C221" s="288"/>
      <c r="D221" s="248" t="s">
        <v>171</v>
      </c>
      <c r="E221" s="289" t="s">
        <v>1</v>
      </c>
      <c r="F221" s="290" t="s">
        <v>353</v>
      </c>
      <c r="G221" s="288"/>
      <c r="H221" s="291">
        <v>1.8770000000000002</v>
      </c>
      <c r="I221" s="292"/>
      <c r="J221" s="288"/>
      <c r="K221" s="288"/>
      <c r="L221" s="293"/>
      <c r="M221" s="294"/>
      <c r="N221" s="295"/>
      <c r="O221" s="295"/>
      <c r="P221" s="295"/>
      <c r="Q221" s="295"/>
      <c r="R221" s="295"/>
      <c r="S221" s="295"/>
      <c r="T221" s="29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97" t="s">
        <v>171</v>
      </c>
      <c r="AU221" s="297" t="s">
        <v>88</v>
      </c>
      <c r="AV221" s="15" t="s">
        <v>156</v>
      </c>
      <c r="AW221" s="15" t="s">
        <v>34</v>
      </c>
      <c r="AX221" s="15" t="s">
        <v>78</v>
      </c>
      <c r="AY221" s="297" t="s">
        <v>147</v>
      </c>
    </row>
    <row r="222" s="13" customFormat="1">
      <c r="A222" s="13"/>
      <c r="B222" s="254"/>
      <c r="C222" s="255"/>
      <c r="D222" s="248" t="s">
        <v>171</v>
      </c>
      <c r="E222" s="256" t="s">
        <v>1</v>
      </c>
      <c r="F222" s="257" t="s">
        <v>354</v>
      </c>
      <c r="G222" s="255"/>
      <c r="H222" s="258">
        <v>0.28199999999999997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4" t="s">
        <v>171</v>
      </c>
      <c r="AU222" s="264" t="s">
        <v>88</v>
      </c>
      <c r="AV222" s="13" t="s">
        <v>88</v>
      </c>
      <c r="AW222" s="13" t="s">
        <v>34</v>
      </c>
      <c r="AX222" s="13" t="s">
        <v>78</v>
      </c>
      <c r="AY222" s="264" t="s">
        <v>147</v>
      </c>
    </row>
    <row r="223" s="14" customFormat="1">
      <c r="A223" s="14"/>
      <c r="B223" s="265"/>
      <c r="C223" s="266"/>
      <c r="D223" s="248" t="s">
        <v>171</v>
      </c>
      <c r="E223" s="267" t="s">
        <v>1</v>
      </c>
      <c r="F223" s="268" t="s">
        <v>176</v>
      </c>
      <c r="G223" s="266"/>
      <c r="H223" s="269">
        <v>2.1590000000000003</v>
      </c>
      <c r="I223" s="270"/>
      <c r="J223" s="266"/>
      <c r="K223" s="266"/>
      <c r="L223" s="271"/>
      <c r="M223" s="272"/>
      <c r="N223" s="273"/>
      <c r="O223" s="273"/>
      <c r="P223" s="273"/>
      <c r="Q223" s="273"/>
      <c r="R223" s="273"/>
      <c r="S223" s="273"/>
      <c r="T223" s="27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5" t="s">
        <v>171</v>
      </c>
      <c r="AU223" s="275" t="s">
        <v>88</v>
      </c>
      <c r="AV223" s="14" t="s">
        <v>146</v>
      </c>
      <c r="AW223" s="14" t="s">
        <v>34</v>
      </c>
      <c r="AX223" s="14" t="s">
        <v>86</v>
      </c>
      <c r="AY223" s="275" t="s">
        <v>147</v>
      </c>
    </row>
    <row r="224" s="2" customFormat="1" ht="21.75" customHeight="1">
      <c r="A224" s="38"/>
      <c r="B224" s="39"/>
      <c r="C224" s="234" t="s">
        <v>355</v>
      </c>
      <c r="D224" s="234" t="s">
        <v>148</v>
      </c>
      <c r="E224" s="235" t="s">
        <v>356</v>
      </c>
      <c r="F224" s="236" t="s">
        <v>357</v>
      </c>
      <c r="G224" s="237" t="s">
        <v>196</v>
      </c>
      <c r="H224" s="238">
        <v>407</v>
      </c>
      <c r="I224" s="239"/>
      <c r="J224" s="240">
        <f>ROUND(I224*H224,2)</f>
        <v>0</v>
      </c>
      <c r="K224" s="241"/>
      <c r="L224" s="44"/>
      <c r="M224" s="242" t="s">
        <v>1</v>
      </c>
      <c r="N224" s="243" t="s">
        <v>43</v>
      </c>
      <c r="O224" s="91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237</v>
      </c>
      <c r="AT224" s="246" t="s">
        <v>148</v>
      </c>
      <c r="AU224" s="246" t="s">
        <v>88</v>
      </c>
      <c r="AY224" s="17" t="s">
        <v>147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86</v>
      </c>
      <c r="BK224" s="247">
        <f>ROUND(I224*H224,2)</f>
        <v>0</v>
      </c>
      <c r="BL224" s="17" t="s">
        <v>237</v>
      </c>
      <c r="BM224" s="246" t="s">
        <v>358</v>
      </c>
    </row>
    <row r="225" s="13" customFormat="1">
      <c r="A225" s="13"/>
      <c r="B225" s="254"/>
      <c r="C225" s="255"/>
      <c r="D225" s="248" t="s">
        <v>171</v>
      </c>
      <c r="E225" s="256" t="s">
        <v>1</v>
      </c>
      <c r="F225" s="257" t="s">
        <v>359</v>
      </c>
      <c r="G225" s="255"/>
      <c r="H225" s="258">
        <v>116.8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4" t="s">
        <v>171</v>
      </c>
      <c r="AU225" s="264" t="s">
        <v>88</v>
      </c>
      <c r="AV225" s="13" t="s">
        <v>88</v>
      </c>
      <c r="AW225" s="13" t="s">
        <v>34</v>
      </c>
      <c r="AX225" s="13" t="s">
        <v>78</v>
      </c>
      <c r="AY225" s="264" t="s">
        <v>147</v>
      </c>
    </row>
    <row r="226" s="13" customFormat="1">
      <c r="A226" s="13"/>
      <c r="B226" s="254"/>
      <c r="C226" s="255"/>
      <c r="D226" s="248" t="s">
        <v>171</v>
      </c>
      <c r="E226" s="256" t="s">
        <v>1</v>
      </c>
      <c r="F226" s="257" t="s">
        <v>360</v>
      </c>
      <c r="G226" s="255"/>
      <c r="H226" s="258">
        <v>173.40000000000001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4" t="s">
        <v>171</v>
      </c>
      <c r="AU226" s="264" t="s">
        <v>88</v>
      </c>
      <c r="AV226" s="13" t="s">
        <v>88</v>
      </c>
      <c r="AW226" s="13" t="s">
        <v>34</v>
      </c>
      <c r="AX226" s="13" t="s">
        <v>78</v>
      </c>
      <c r="AY226" s="264" t="s">
        <v>147</v>
      </c>
    </row>
    <row r="227" s="13" customFormat="1">
      <c r="A227" s="13"/>
      <c r="B227" s="254"/>
      <c r="C227" s="255"/>
      <c r="D227" s="248" t="s">
        <v>171</v>
      </c>
      <c r="E227" s="256" t="s">
        <v>1</v>
      </c>
      <c r="F227" s="257" t="s">
        <v>359</v>
      </c>
      <c r="G227" s="255"/>
      <c r="H227" s="258">
        <v>116.8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4" t="s">
        <v>171</v>
      </c>
      <c r="AU227" s="264" t="s">
        <v>88</v>
      </c>
      <c r="AV227" s="13" t="s">
        <v>88</v>
      </c>
      <c r="AW227" s="13" t="s">
        <v>34</v>
      </c>
      <c r="AX227" s="13" t="s">
        <v>78</v>
      </c>
      <c r="AY227" s="264" t="s">
        <v>147</v>
      </c>
    </row>
    <row r="228" s="14" customFormat="1">
      <c r="A228" s="14"/>
      <c r="B228" s="265"/>
      <c r="C228" s="266"/>
      <c r="D228" s="248" t="s">
        <v>171</v>
      </c>
      <c r="E228" s="267" t="s">
        <v>1</v>
      </c>
      <c r="F228" s="268" t="s">
        <v>176</v>
      </c>
      <c r="G228" s="266"/>
      <c r="H228" s="269">
        <v>407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5" t="s">
        <v>171</v>
      </c>
      <c r="AU228" s="275" t="s">
        <v>88</v>
      </c>
      <c r="AV228" s="14" t="s">
        <v>146</v>
      </c>
      <c r="AW228" s="14" t="s">
        <v>34</v>
      </c>
      <c r="AX228" s="14" t="s">
        <v>86</v>
      </c>
      <c r="AY228" s="275" t="s">
        <v>147</v>
      </c>
    </row>
    <row r="229" s="2" customFormat="1" ht="16.5" customHeight="1">
      <c r="A229" s="38"/>
      <c r="B229" s="39"/>
      <c r="C229" s="276" t="s">
        <v>361</v>
      </c>
      <c r="D229" s="276" t="s">
        <v>154</v>
      </c>
      <c r="E229" s="277" t="s">
        <v>348</v>
      </c>
      <c r="F229" s="278" t="s">
        <v>349</v>
      </c>
      <c r="G229" s="279" t="s">
        <v>169</v>
      </c>
      <c r="H229" s="280">
        <v>1.6120000000000001</v>
      </c>
      <c r="I229" s="281"/>
      <c r="J229" s="282">
        <f>ROUND(I229*H229,2)</f>
        <v>0</v>
      </c>
      <c r="K229" s="283"/>
      <c r="L229" s="284"/>
      <c r="M229" s="285" t="s">
        <v>1</v>
      </c>
      <c r="N229" s="286" t="s">
        <v>43</v>
      </c>
      <c r="O229" s="91"/>
      <c r="P229" s="244">
        <f>O229*H229</f>
        <v>0</v>
      </c>
      <c r="Q229" s="244">
        <v>0.55000000000000004</v>
      </c>
      <c r="R229" s="244">
        <f>Q229*H229</f>
        <v>0.88660000000000017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270</v>
      </c>
      <c r="AT229" s="246" t="s">
        <v>154</v>
      </c>
      <c r="AU229" s="246" t="s">
        <v>88</v>
      </c>
      <c r="AY229" s="17" t="s">
        <v>147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86</v>
      </c>
      <c r="BK229" s="247">
        <f>ROUND(I229*H229,2)</f>
        <v>0</v>
      </c>
      <c r="BL229" s="17" t="s">
        <v>237</v>
      </c>
      <c r="BM229" s="246" t="s">
        <v>362</v>
      </c>
    </row>
    <row r="230" s="13" customFormat="1">
      <c r="A230" s="13"/>
      <c r="B230" s="254"/>
      <c r="C230" s="255"/>
      <c r="D230" s="248" t="s">
        <v>171</v>
      </c>
      <c r="E230" s="256" t="s">
        <v>1</v>
      </c>
      <c r="F230" s="257" t="s">
        <v>363</v>
      </c>
      <c r="G230" s="255"/>
      <c r="H230" s="258">
        <v>1.4650000000000001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4" t="s">
        <v>171</v>
      </c>
      <c r="AU230" s="264" t="s">
        <v>88</v>
      </c>
      <c r="AV230" s="13" t="s">
        <v>88</v>
      </c>
      <c r="AW230" s="13" t="s">
        <v>34</v>
      </c>
      <c r="AX230" s="13" t="s">
        <v>78</v>
      </c>
      <c r="AY230" s="264" t="s">
        <v>147</v>
      </c>
    </row>
    <row r="231" s="13" customFormat="1">
      <c r="A231" s="13"/>
      <c r="B231" s="254"/>
      <c r="C231" s="255"/>
      <c r="D231" s="248" t="s">
        <v>171</v>
      </c>
      <c r="E231" s="256" t="s">
        <v>1</v>
      </c>
      <c r="F231" s="257" t="s">
        <v>364</v>
      </c>
      <c r="G231" s="255"/>
      <c r="H231" s="258">
        <v>0.14699999999999999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4" t="s">
        <v>171</v>
      </c>
      <c r="AU231" s="264" t="s">
        <v>88</v>
      </c>
      <c r="AV231" s="13" t="s">
        <v>88</v>
      </c>
      <c r="AW231" s="13" t="s">
        <v>34</v>
      </c>
      <c r="AX231" s="13" t="s">
        <v>78</v>
      </c>
      <c r="AY231" s="264" t="s">
        <v>147</v>
      </c>
    </row>
    <row r="232" s="14" customFormat="1">
      <c r="A232" s="14"/>
      <c r="B232" s="265"/>
      <c r="C232" s="266"/>
      <c r="D232" s="248" t="s">
        <v>171</v>
      </c>
      <c r="E232" s="267" t="s">
        <v>1</v>
      </c>
      <c r="F232" s="268" t="s">
        <v>176</v>
      </c>
      <c r="G232" s="266"/>
      <c r="H232" s="269">
        <v>1.6120000000000001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5" t="s">
        <v>171</v>
      </c>
      <c r="AU232" s="275" t="s">
        <v>88</v>
      </c>
      <c r="AV232" s="14" t="s">
        <v>146</v>
      </c>
      <c r="AW232" s="14" t="s">
        <v>34</v>
      </c>
      <c r="AX232" s="14" t="s">
        <v>86</v>
      </c>
      <c r="AY232" s="275" t="s">
        <v>147</v>
      </c>
    </row>
    <row r="233" s="2" customFormat="1" ht="21.75" customHeight="1">
      <c r="A233" s="38"/>
      <c r="B233" s="39"/>
      <c r="C233" s="234" t="s">
        <v>365</v>
      </c>
      <c r="D233" s="234" t="s">
        <v>148</v>
      </c>
      <c r="E233" s="235" t="s">
        <v>366</v>
      </c>
      <c r="F233" s="236" t="s">
        <v>367</v>
      </c>
      <c r="G233" s="237" t="s">
        <v>169</v>
      </c>
      <c r="H233" s="238">
        <v>12.943</v>
      </c>
      <c r="I233" s="239"/>
      <c r="J233" s="240">
        <f>ROUND(I233*H233,2)</f>
        <v>0</v>
      </c>
      <c r="K233" s="241"/>
      <c r="L233" s="44"/>
      <c r="M233" s="242" t="s">
        <v>1</v>
      </c>
      <c r="N233" s="243" t="s">
        <v>43</v>
      </c>
      <c r="O233" s="91"/>
      <c r="P233" s="244">
        <f>O233*H233</f>
        <v>0</v>
      </c>
      <c r="Q233" s="244">
        <v>0.023369999999999998</v>
      </c>
      <c r="R233" s="244">
        <f>Q233*H233</f>
        <v>0.30247790999999996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237</v>
      </c>
      <c r="AT233" s="246" t="s">
        <v>148</v>
      </c>
      <c r="AU233" s="246" t="s">
        <v>88</v>
      </c>
      <c r="AY233" s="17" t="s">
        <v>147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86</v>
      </c>
      <c r="BK233" s="247">
        <f>ROUND(I233*H233,2)</f>
        <v>0</v>
      </c>
      <c r="BL233" s="17" t="s">
        <v>237</v>
      </c>
      <c r="BM233" s="246" t="s">
        <v>368</v>
      </c>
    </row>
    <row r="234" s="13" customFormat="1">
      <c r="A234" s="13"/>
      <c r="B234" s="254"/>
      <c r="C234" s="255"/>
      <c r="D234" s="248" t="s">
        <v>171</v>
      </c>
      <c r="E234" s="256" t="s">
        <v>1</v>
      </c>
      <c r="F234" s="257" t="s">
        <v>369</v>
      </c>
      <c r="G234" s="255"/>
      <c r="H234" s="258">
        <v>12.943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4" t="s">
        <v>171</v>
      </c>
      <c r="AU234" s="264" t="s">
        <v>88</v>
      </c>
      <c r="AV234" s="13" t="s">
        <v>88</v>
      </c>
      <c r="AW234" s="13" t="s">
        <v>34</v>
      </c>
      <c r="AX234" s="13" t="s">
        <v>86</v>
      </c>
      <c r="AY234" s="264" t="s">
        <v>147</v>
      </c>
    </row>
    <row r="235" s="2" customFormat="1" ht="21.75" customHeight="1">
      <c r="A235" s="38"/>
      <c r="B235" s="39"/>
      <c r="C235" s="234" t="s">
        <v>370</v>
      </c>
      <c r="D235" s="234" t="s">
        <v>148</v>
      </c>
      <c r="E235" s="235" t="s">
        <v>371</v>
      </c>
      <c r="F235" s="236" t="s">
        <v>372</v>
      </c>
      <c r="G235" s="237" t="s">
        <v>373</v>
      </c>
      <c r="H235" s="298"/>
      <c r="I235" s="239"/>
      <c r="J235" s="240">
        <f>ROUND(I235*H235,2)</f>
        <v>0</v>
      </c>
      <c r="K235" s="241"/>
      <c r="L235" s="44"/>
      <c r="M235" s="242" t="s">
        <v>1</v>
      </c>
      <c r="N235" s="243" t="s">
        <v>43</v>
      </c>
      <c r="O235" s="91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237</v>
      </c>
      <c r="AT235" s="246" t="s">
        <v>148</v>
      </c>
      <c r="AU235" s="246" t="s">
        <v>88</v>
      </c>
      <c r="AY235" s="17" t="s">
        <v>147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86</v>
      </c>
      <c r="BK235" s="247">
        <f>ROUND(I235*H235,2)</f>
        <v>0</v>
      </c>
      <c r="BL235" s="17" t="s">
        <v>237</v>
      </c>
      <c r="BM235" s="246" t="s">
        <v>374</v>
      </c>
    </row>
    <row r="236" s="12" customFormat="1" ht="22.8" customHeight="1">
      <c r="A236" s="12"/>
      <c r="B236" s="220"/>
      <c r="C236" s="221"/>
      <c r="D236" s="222" t="s">
        <v>77</v>
      </c>
      <c r="E236" s="252" t="s">
        <v>375</v>
      </c>
      <c r="F236" s="252" t="s">
        <v>376</v>
      </c>
      <c r="G236" s="221"/>
      <c r="H236" s="221"/>
      <c r="I236" s="224"/>
      <c r="J236" s="253">
        <f>BK236</f>
        <v>0</v>
      </c>
      <c r="K236" s="221"/>
      <c r="L236" s="226"/>
      <c r="M236" s="227"/>
      <c r="N236" s="228"/>
      <c r="O236" s="228"/>
      <c r="P236" s="229">
        <f>SUM(P237:P273)</f>
        <v>0</v>
      </c>
      <c r="Q236" s="228"/>
      <c r="R236" s="229">
        <f>SUM(R237:R273)</f>
        <v>2.9228630000000004</v>
      </c>
      <c r="S236" s="228"/>
      <c r="T236" s="230">
        <f>SUM(T237:T273)</f>
        <v>0.54955600000000004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31" t="s">
        <v>88</v>
      </c>
      <c r="AT236" s="232" t="s">
        <v>77</v>
      </c>
      <c r="AU236" s="232" t="s">
        <v>86</v>
      </c>
      <c r="AY236" s="231" t="s">
        <v>147</v>
      </c>
      <c r="BK236" s="233">
        <f>SUM(BK237:BK273)</f>
        <v>0</v>
      </c>
    </row>
    <row r="237" s="2" customFormat="1" ht="33" customHeight="1">
      <c r="A237" s="38"/>
      <c r="B237" s="39"/>
      <c r="C237" s="234" t="s">
        <v>377</v>
      </c>
      <c r="D237" s="234" t="s">
        <v>148</v>
      </c>
      <c r="E237" s="235" t="s">
        <v>378</v>
      </c>
      <c r="F237" s="236" t="s">
        <v>379</v>
      </c>
      <c r="G237" s="237" t="s">
        <v>214</v>
      </c>
      <c r="H237" s="238">
        <v>307.80000000000001</v>
      </c>
      <c r="I237" s="239"/>
      <c r="J237" s="240">
        <f>ROUND(I237*H237,2)</f>
        <v>0</v>
      </c>
      <c r="K237" s="241"/>
      <c r="L237" s="44"/>
      <c r="M237" s="242" t="s">
        <v>1</v>
      </c>
      <c r="N237" s="243" t="s">
        <v>43</v>
      </c>
      <c r="O237" s="91"/>
      <c r="P237" s="244">
        <f>O237*H237</f>
        <v>0</v>
      </c>
      <c r="Q237" s="244">
        <v>0.0064999999999999997</v>
      </c>
      <c r="R237" s="244">
        <f>Q237*H237</f>
        <v>2.0007000000000001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237</v>
      </c>
      <c r="AT237" s="246" t="s">
        <v>148</v>
      </c>
      <c r="AU237" s="246" t="s">
        <v>88</v>
      </c>
      <c r="AY237" s="17" t="s">
        <v>147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86</v>
      </c>
      <c r="BK237" s="247">
        <f>ROUND(I237*H237,2)</f>
        <v>0</v>
      </c>
      <c r="BL237" s="17" t="s">
        <v>237</v>
      </c>
      <c r="BM237" s="246" t="s">
        <v>380</v>
      </c>
    </row>
    <row r="238" s="2" customFormat="1">
      <c r="A238" s="38"/>
      <c r="B238" s="39"/>
      <c r="C238" s="40"/>
      <c r="D238" s="248" t="s">
        <v>152</v>
      </c>
      <c r="E238" s="40"/>
      <c r="F238" s="249" t="s">
        <v>381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152</v>
      </c>
      <c r="AU238" s="17" t="s">
        <v>88</v>
      </c>
    </row>
    <row r="239" s="2" customFormat="1" ht="21.75" customHeight="1">
      <c r="A239" s="38"/>
      <c r="B239" s="39"/>
      <c r="C239" s="234" t="s">
        <v>382</v>
      </c>
      <c r="D239" s="234" t="s">
        <v>148</v>
      </c>
      <c r="E239" s="235" t="s">
        <v>383</v>
      </c>
      <c r="F239" s="236" t="s">
        <v>384</v>
      </c>
      <c r="G239" s="237" t="s">
        <v>196</v>
      </c>
      <c r="H239" s="238">
        <v>25</v>
      </c>
      <c r="I239" s="239"/>
      <c r="J239" s="240">
        <f>ROUND(I239*H239,2)</f>
        <v>0</v>
      </c>
      <c r="K239" s="241"/>
      <c r="L239" s="44"/>
      <c r="M239" s="242" t="s">
        <v>1</v>
      </c>
      <c r="N239" s="243" t="s">
        <v>43</v>
      </c>
      <c r="O239" s="91"/>
      <c r="P239" s="244">
        <f>O239*H239</f>
        <v>0</v>
      </c>
      <c r="Q239" s="244">
        <v>0.0042199999999999998</v>
      </c>
      <c r="R239" s="244">
        <f>Q239*H239</f>
        <v>0.1055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237</v>
      </c>
      <c r="AT239" s="246" t="s">
        <v>148</v>
      </c>
      <c r="AU239" s="246" t="s">
        <v>88</v>
      </c>
      <c r="AY239" s="17" t="s">
        <v>147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86</v>
      </c>
      <c r="BK239" s="247">
        <f>ROUND(I239*H239,2)</f>
        <v>0</v>
      </c>
      <c r="BL239" s="17" t="s">
        <v>237</v>
      </c>
      <c r="BM239" s="246" t="s">
        <v>385</v>
      </c>
    </row>
    <row r="240" s="2" customFormat="1">
      <c r="A240" s="38"/>
      <c r="B240" s="39"/>
      <c r="C240" s="40"/>
      <c r="D240" s="248" t="s">
        <v>152</v>
      </c>
      <c r="E240" s="40"/>
      <c r="F240" s="249" t="s">
        <v>386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152</v>
      </c>
      <c r="AU240" s="17" t="s">
        <v>88</v>
      </c>
    </row>
    <row r="241" s="13" customFormat="1">
      <c r="A241" s="13"/>
      <c r="B241" s="254"/>
      <c r="C241" s="255"/>
      <c r="D241" s="248" t="s">
        <v>171</v>
      </c>
      <c r="E241" s="256" t="s">
        <v>1</v>
      </c>
      <c r="F241" s="257" t="s">
        <v>387</v>
      </c>
      <c r="G241" s="255"/>
      <c r="H241" s="258">
        <v>25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4" t="s">
        <v>171</v>
      </c>
      <c r="AU241" s="264" t="s">
        <v>88</v>
      </c>
      <c r="AV241" s="13" t="s">
        <v>88</v>
      </c>
      <c r="AW241" s="13" t="s">
        <v>34</v>
      </c>
      <c r="AX241" s="13" t="s">
        <v>86</v>
      </c>
      <c r="AY241" s="264" t="s">
        <v>147</v>
      </c>
    </row>
    <row r="242" s="2" customFormat="1" ht="16.5" customHeight="1">
      <c r="A242" s="38"/>
      <c r="B242" s="39"/>
      <c r="C242" s="234" t="s">
        <v>388</v>
      </c>
      <c r="D242" s="234" t="s">
        <v>148</v>
      </c>
      <c r="E242" s="235" t="s">
        <v>389</v>
      </c>
      <c r="F242" s="236" t="s">
        <v>390</v>
      </c>
      <c r="G242" s="237" t="s">
        <v>196</v>
      </c>
      <c r="H242" s="238">
        <v>53.600000000000001</v>
      </c>
      <c r="I242" s="239"/>
      <c r="J242" s="240">
        <f>ROUND(I242*H242,2)</f>
        <v>0</v>
      </c>
      <c r="K242" s="241"/>
      <c r="L242" s="44"/>
      <c r="M242" s="242" t="s">
        <v>1</v>
      </c>
      <c r="N242" s="243" t="s">
        <v>43</v>
      </c>
      <c r="O242" s="91"/>
      <c r="P242" s="244">
        <f>O242*H242</f>
        <v>0</v>
      </c>
      <c r="Q242" s="244">
        <v>0</v>
      </c>
      <c r="R242" s="244">
        <f>Q242*H242</f>
        <v>0</v>
      </c>
      <c r="S242" s="244">
        <v>0.0016999999999999999</v>
      </c>
      <c r="T242" s="245">
        <f>S242*H242</f>
        <v>0.091119999999999993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6" t="s">
        <v>237</v>
      </c>
      <c r="AT242" s="246" t="s">
        <v>148</v>
      </c>
      <c r="AU242" s="246" t="s">
        <v>88</v>
      </c>
      <c r="AY242" s="17" t="s">
        <v>147</v>
      </c>
      <c r="BE242" s="247">
        <f>IF(N242="základní",J242,0)</f>
        <v>0</v>
      </c>
      <c r="BF242" s="247">
        <f>IF(N242="snížená",J242,0)</f>
        <v>0</v>
      </c>
      <c r="BG242" s="247">
        <f>IF(N242="zákl. přenesená",J242,0)</f>
        <v>0</v>
      </c>
      <c r="BH242" s="247">
        <f>IF(N242="sníž. přenesená",J242,0)</f>
        <v>0</v>
      </c>
      <c r="BI242" s="247">
        <f>IF(N242="nulová",J242,0)</f>
        <v>0</v>
      </c>
      <c r="BJ242" s="17" t="s">
        <v>86</v>
      </c>
      <c r="BK242" s="247">
        <f>ROUND(I242*H242,2)</f>
        <v>0</v>
      </c>
      <c r="BL242" s="17" t="s">
        <v>237</v>
      </c>
      <c r="BM242" s="246" t="s">
        <v>391</v>
      </c>
    </row>
    <row r="243" s="13" customFormat="1">
      <c r="A243" s="13"/>
      <c r="B243" s="254"/>
      <c r="C243" s="255"/>
      <c r="D243" s="248" t="s">
        <v>171</v>
      </c>
      <c r="E243" s="256" t="s">
        <v>1</v>
      </c>
      <c r="F243" s="257" t="s">
        <v>392</v>
      </c>
      <c r="G243" s="255"/>
      <c r="H243" s="258">
        <v>53.600000000000001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4" t="s">
        <v>171</v>
      </c>
      <c r="AU243" s="264" t="s">
        <v>88</v>
      </c>
      <c r="AV243" s="13" t="s">
        <v>88</v>
      </c>
      <c r="AW243" s="13" t="s">
        <v>34</v>
      </c>
      <c r="AX243" s="13" t="s">
        <v>86</v>
      </c>
      <c r="AY243" s="264" t="s">
        <v>147</v>
      </c>
    </row>
    <row r="244" s="2" customFormat="1" ht="21.75" customHeight="1">
      <c r="A244" s="38"/>
      <c r="B244" s="39"/>
      <c r="C244" s="234" t="s">
        <v>393</v>
      </c>
      <c r="D244" s="234" t="s">
        <v>148</v>
      </c>
      <c r="E244" s="235" t="s">
        <v>394</v>
      </c>
      <c r="F244" s="236" t="s">
        <v>395</v>
      </c>
      <c r="G244" s="237" t="s">
        <v>196</v>
      </c>
      <c r="H244" s="238">
        <v>53.600000000000001</v>
      </c>
      <c r="I244" s="239"/>
      <c r="J244" s="240">
        <f>ROUND(I244*H244,2)</f>
        <v>0</v>
      </c>
      <c r="K244" s="241"/>
      <c r="L244" s="44"/>
      <c r="M244" s="242" t="s">
        <v>1</v>
      </c>
      <c r="N244" s="243" t="s">
        <v>43</v>
      </c>
      <c r="O244" s="91"/>
      <c r="P244" s="244">
        <f>O244*H244</f>
        <v>0</v>
      </c>
      <c r="Q244" s="244">
        <v>0.00347</v>
      </c>
      <c r="R244" s="244">
        <f>Q244*H244</f>
        <v>0.18599200000000002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237</v>
      </c>
      <c r="AT244" s="246" t="s">
        <v>148</v>
      </c>
      <c r="AU244" s="246" t="s">
        <v>88</v>
      </c>
      <c r="AY244" s="17" t="s">
        <v>147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86</v>
      </c>
      <c r="BK244" s="247">
        <f>ROUND(I244*H244,2)</f>
        <v>0</v>
      </c>
      <c r="BL244" s="17" t="s">
        <v>237</v>
      </c>
      <c r="BM244" s="246" t="s">
        <v>396</v>
      </c>
    </row>
    <row r="245" s="2" customFormat="1">
      <c r="A245" s="38"/>
      <c r="B245" s="39"/>
      <c r="C245" s="40"/>
      <c r="D245" s="248" t="s">
        <v>152</v>
      </c>
      <c r="E245" s="40"/>
      <c r="F245" s="249" t="s">
        <v>386</v>
      </c>
      <c r="G245" s="40"/>
      <c r="H245" s="40"/>
      <c r="I245" s="144"/>
      <c r="J245" s="40"/>
      <c r="K245" s="40"/>
      <c r="L245" s="44"/>
      <c r="M245" s="250"/>
      <c r="N245" s="25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152</v>
      </c>
      <c r="AU245" s="17" t="s">
        <v>88</v>
      </c>
    </row>
    <row r="246" s="2" customFormat="1" ht="16.5" customHeight="1">
      <c r="A246" s="38"/>
      <c r="B246" s="39"/>
      <c r="C246" s="234" t="s">
        <v>397</v>
      </c>
      <c r="D246" s="234" t="s">
        <v>148</v>
      </c>
      <c r="E246" s="235" t="s">
        <v>398</v>
      </c>
      <c r="F246" s="236" t="s">
        <v>399</v>
      </c>
      <c r="G246" s="237" t="s">
        <v>196</v>
      </c>
      <c r="H246" s="238">
        <v>57</v>
      </c>
      <c r="I246" s="239"/>
      <c r="J246" s="240">
        <f>ROUND(I246*H246,2)</f>
        <v>0</v>
      </c>
      <c r="K246" s="241"/>
      <c r="L246" s="44"/>
      <c r="M246" s="242" t="s">
        <v>1</v>
      </c>
      <c r="N246" s="243" t="s">
        <v>43</v>
      </c>
      <c r="O246" s="91"/>
      <c r="P246" s="244">
        <f>O246*H246</f>
        <v>0</v>
      </c>
      <c r="Q246" s="244">
        <v>0</v>
      </c>
      <c r="R246" s="244">
        <f>Q246*H246</f>
        <v>0</v>
      </c>
      <c r="S246" s="244">
        <v>0.0017700000000000001</v>
      </c>
      <c r="T246" s="245">
        <f>S246*H246</f>
        <v>0.10089000000000001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6" t="s">
        <v>237</v>
      </c>
      <c r="AT246" s="246" t="s">
        <v>148</v>
      </c>
      <c r="AU246" s="246" t="s">
        <v>88</v>
      </c>
      <c r="AY246" s="17" t="s">
        <v>147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7" t="s">
        <v>86</v>
      </c>
      <c r="BK246" s="247">
        <f>ROUND(I246*H246,2)</f>
        <v>0</v>
      </c>
      <c r="BL246" s="17" t="s">
        <v>237</v>
      </c>
      <c r="BM246" s="246" t="s">
        <v>400</v>
      </c>
    </row>
    <row r="247" s="13" customFormat="1">
      <c r="A247" s="13"/>
      <c r="B247" s="254"/>
      <c r="C247" s="255"/>
      <c r="D247" s="248" t="s">
        <v>171</v>
      </c>
      <c r="E247" s="256" t="s">
        <v>1</v>
      </c>
      <c r="F247" s="257" t="s">
        <v>401</v>
      </c>
      <c r="G247" s="255"/>
      <c r="H247" s="258">
        <v>31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4" t="s">
        <v>171</v>
      </c>
      <c r="AU247" s="264" t="s">
        <v>88</v>
      </c>
      <c r="AV247" s="13" t="s">
        <v>88</v>
      </c>
      <c r="AW247" s="13" t="s">
        <v>34</v>
      </c>
      <c r="AX247" s="13" t="s">
        <v>78</v>
      </c>
      <c r="AY247" s="264" t="s">
        <v>147</v>
      </c>
    </row>
    <row r="248" s="13" customFormat="1">
      <c r="A248" s="13"/>
      <c r="B248" s="254"/>
      <c r="C248" s="255"/>
      <c r="D248" s="248" t="s">
        <v>171</v>
      </c>
      <c r="E248" s="256" t="s">
        <v>1</v>
      </c>
      <c r="F248" s="257" t="s">
        <v>402</v>
      </c>
      <c r="G248" s="255"/>
      <c r="H248" s="258">
        <v>26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4" t="s">
        <v>171</v>
      </c>
      <c r="AU248" s="264" t="s">
        <v>88</v>
      </c>
      <c r="AV248" s="13" t="s">
        <v>88</v>
      </c>
      <c r="AW248" s="13" t="s">
        <v>34</v>
      </c>
      <c r="AX248" s="13" t="s">
        <v>78</v>
      </c>
      <c r="AY248" s="264" t="s">
        <v>147</v>
      </c>
    </row>
    <row r="249" s="14" customFormat="1">
      <c r="A249" s="14"/>
      <c r="B249" s="265"/>
      <c r="C249" s="266"/>
      <c r="D249" s="248" t="s">
        <v>171</v>
      </c>
      <c r="E249" s="267" t="s">
        <v>1</v>
      </c>
      <c r="F249" s="268" t="s">
        <v>176</v>
      </c>
      <c r="G249" s="266"/>
      <c r="H249" s="269">
        <v>57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5" t="s">
        <v>171</v>
      </c>
      <c r="AU249" s="275" t="s">
        <v>88</v>
      </c>
      <c r="AV249" s="14" t="s">
        <v>146</v>
      </c>
      <c r="AW249" s="14" t="s">
        <v>34</v>
      </c>
      <c r="AX249" s="14" t="s">
        <v>86</v>
      </c>
      <c r="AY249" s="275" t="s">
        <v>147</v>
      </c>
    </row>
    <row r="250" s="2" customFormat="1" ht="21.75" customHeight="1">
      <c r="A250" s="38"/>
      <c r="B250" s="39"/>
      <c r="C250" s="234" t="s">
        <v>403</v>
      </c>
      <c r="D250" s="234" t="s">
        <v>148</v>
      </c>
      <c r="E250" s="235" t="s">
        <v>404</v>
      </c>
      <c r="F250" s="236" t="s">
        <v>405</v>
      </c>
      <c r="G250" s="237" t="s">
        <v>196</v>
      </c>
      <c r="H250" s="238">
        <v>57</v>
      </c>
      <c r="I250" s="239"/>
      <c r="J250" s="240">
        <f>ROUND(I250*H250,2)</f>
        <v>0</v>
      </c>
      <c r="K250" s="241"/>
      <c r="L250" s="44"/>
      <c r="M250" s="242" t="s">
        <v>1</v>
      </c>
      <c r="N250" s="243" t="s">
        <v>43</v>
      </c>
      <c r="O250" s="91"/>
      <c r="P250" s="244">
        <f>O250*H250</f>
        <v>0</v>
      </c>
      <c r="Q250" s="244">
        <v>0.0035699999999999998</v>
      </c>
      <c r="R250" s="244">
        <f>Q250*H250</f>
        <v>0.20348999999999998</v>
      </c>
      <c r="S250" s="244">
        <v>0</v>
      </c>
      <c r="T250" s="24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6" t="s">
        <v>237</v>
      </c>
      <c r="AT250" s="246" t="s">
        <v>148</v>
      </c>
      <c r="AU250" s="246" t="s">
        <v>88</v>
      </c>
      <c r="AY250" s="17" t="s">
        <v>147</v>
      </c>
      <c r="BE250" s="247">
        <f>IF(N250="základní",J250,0)</f>
        <v>0</v>
      </c>
      <c r="BF250" s="247">
        <f>IF(N250="snížená",J250,0)</f>
        <v>0</v>
      </c>
      <c r="BG250" s="247">
        <f>IF(N250="zákl. přenesená",J250,0)</f>
        <v>0</v>
      </c>
      <c r="BH250" s="247">
        <f>IF(N250="sníž. přenesená",J250,0)</f>
        <v>0</v>
      </c>
      <c r="BI250" s="247">
        <f>IF(N250="nulová",J250,0)</f>
        <v>0</v>
      </c>
      <c r="BJ250" s="17" t="s">
        <v>86</v>
      </c>
      <c r="BK250" s="247">
        <f>ROUND(I250*H250,2)</f>
        <v>0</v>
      </c>
      <c r="BL250" s="17" t="s">
        <v>237</v>
      </c>
      <c r="BM250" s="246" t="s">
        <v>406</v>
      </c>
    </row>
    <row r="251" s="2" customFormat="1">
      <c r="A251" s="38"/>
      <c r="B251" s="39"/>
      <c r="C251" s="40"/>
      <c r="D251" s="248" t="s">
        <v>152</v>
      </c>
      <c r="E251" s="40"/>
      <c r="F251" s="249" t="s">
        <v>386</v>
      </c>
      <c r="G251" s="40"/>
      <c r="H251" s="40"/>
      <c r="I251" s="144"/>
      <c r="J251" s="40"/>
      <c r="K251" s="40"/>
      <c r="L251" s="44"/>
      <c r="M251" s="250"/>
      <c r="N251" s="251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152</v>
      </c>
      <c r="AU251" s="17" t="s">
        <v>88</v>
      </c>
    </row>
    <row r="252" s="2" customFormat="1" ht="16.5" customHeight="1">
      <c r="A252" s="38"/>
      <c r="B252" s="39"/>
      <c r="C252" s="234" t="s">
        <v>407</v>
      </c>
      <c r="D252" s="234" t="s">
        <v>148</v>
      </c>
      <c r="E252" s="235" t="s">
        <v>408</v>
      </c>
      <c r="F252" s="236" t="s">
        <v>409</v>
      </c>
      <c r="G252" s="237" t="s">
        <v>179</v>
      </c>
      <c r="H252" s="238">
        <v>8</v>
      </c>
      <c r="I252" s="239"/>
      <c r="J252" s="240">
        <f>ROUND(I252*H252,2)</f>
        <v>0</v>
      </c>
      <c r="K252" s="241"/>
      <c r="L252" s="44"/>
      <c r="M252" s="242" t="s">
        <v>1</v>
      </c>
      <c r="N252" s="243" t="s">
        <v>43</v>
      </c>
      <c r="O252" s="91"/>
      <c r="P252" s="244">
        <f>O252*H252</f>
        <v>0</v>
      </c>
      <c r="Q252" s="244">
        <v>0</v>
      </c>
      <c r="R252" s="244">
        <f>Q252*H252</f>
        <v>0</v>
      </c>
      <c r="S252" s="244">
        <v>0.0090600000000000003</v>
      </c>
      <c r="T252" s="245">
        <f>S252*H252</f>
        <v>0.072480000000000003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237</v>
      </c>
      <c r="AT252" s="246" t="s">
        <v>148</v>
      </c>
      <c r="AU252" s="246" t="s">
        <v>88</v>
      </c>
      <c r="AY252" s="17" t="s">
        <v>147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86</v>
      </c>
      <c r="BK252" s="247">
        <f>ROUND(I252*H252,2)</f>
        <v>0</v>
      </c>
      <c r="BL252" s="17" t="s">
        <v>237</v>
      </c>
      <c r="BM252" s="246" t="s">
        <v>410</v>
      </c>
    </row>
    <row r="253" s="2" customFormat="1" ht="21.75" customHeight="1">
      <c r="A253" s="38"/>
      <c r="B253" s="39"/>
      <c r="C253" s="234" t="s">
        <v>411</v>
      </c>
      <c r="D253" s="234" t="s">
        <v>148</v>
      </c>
      <c r="E253" s="235" t="s">
        <v>412</v>
      </c>
      <c r="F253" s="236" t="s">
        <v>413</v>
      </c>
      <c r="G253" s="237" t="s">
        <v>179</v>
      </c>
      <c r="H253" s="238">
        <v>8</v>
      </c>
      <c r="I253" s="239"/>
      <c r="J253" s="240">
        <f>ROUND(I253*H253,2)</f>
        <v>0</v>
      </c>
      <c r="K253" s="241"/>
      <c r="L253" s="44"/>
      <c r="M253" s="242" t="s">
        <v>1</v>
      </c>
      <c r="N253" s="243" t="s">
        <v>43</v>
      </c>
      <c r="O253" s="91"/>
      <c r="P253" s="244">
        <f>O253*H253</f>
        <v>0</v>
      </c>
      <c r="Q253" s="244">
        <v>0.0035599999999999998</v>
      </c>
      <c r="R253" s="244">
        <f>Q253*H253</f>
        <v>0.028479999999999998</v>
      </c>
      <c r="S253" s="244">
        <v>0</v>
      </c>
      <c r="T253" s="24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6" t="s">
        <v>237</v>
      </c>
      <c r="AT253" s="246" t="s">
        <v>148</v>
      </c>
      <c r="AU253" s="246" t="s">
        <v>88</v>
      </c>
      <c r="AY253" s="17" t="s">
        <v>147</v>
      </c>
      <c r="BE253" s="247">
        <f>IF(N253="základní",J253,0)</f>
        <v>0</v>
      </c>
      <c r="BF253" s="247">
        <f>IF(N253="snížená",J253,0)</f>
        <v>0</v>
      </c>
      <c r="BG253" s="247">
        <f>IF(N253="zákl. přenesená",J253,0)</f>
        <v>0</v>
      </c>
      <c r="BH253" s="247">
        <f>IF(N253="sníž. přenesená",J253,0)</f>
        <v>0</v>
      </c>
      <c r="BI253" s="247">
        <f>IF(N253="nulová",J253,0)</f>
        <v>0</v>
      </c>
      <c r="BJ253" s="17" t="s">
        <v>86</v>
      </c>
      <c r="BK253" s="247">
        <f>ROUND(I253*H253,2)</f>
        <v>0</v>
      </c>
      <c r="BL253" s="17" t="s">
        <v>237</v>
      </c>
      <c r="BM253" s="246" t="s">
        <v>414</v>
      </c>
    </row>
    <row r="254" s="2" customFormat="1">
      <c r="A254" s="38"/>
      <c r="B254" s="39"/>
      <c r="C254" s="40"/>
      <c r="D254" s="248" t="s">
        <v>152</v>
      </c>
      <c r="E254" s="40"/>
      <c r="F254" s="249" t="s">
        <v>386</v>
      </c>
      <c r="G254" s="40"/>
      <c r="H254" s="40"/>
      <c r="I254" s="144"/>
      <c r="J254" s="40"/>
      <c r="K254" s="40"/>
      <c r="L254" s="44"/>
      <c r="M254" s="250"/>
      <c r="N254" s="251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152</v>
      </c>
      <c r="AU254" s="17" t="s">
        <v>88</v>
      </c>
    </row>
    <row r="255" s="2" customFormat="1" ht="16.5" customHeight="1">
      <c r="A255" s="38"/>
      <c r="B255" s="39"/>
      <c r="C255" s="234" t="s">
        <v>415</v>
      </c>
      <c r="D255" s="234" t="s">
        <v>148</v>
      </c>
      <c r="E255" s="235" t="s">
        <v>416</v>
      </c>
      <c r="F255" s="236" t="s">
        <v>417</v>
      </c>
      <c r="G255" s="237" t="s">
        <v>196</v>
      </c>
      <c r="H255" s="238">
        <v>36.200000000000003</v>
      </c>
      <c r="I255" s="239"/>
      <c r="J255" s="240">
        <f>ROUND(I255*H255,2)</f>
        <v>0</v>
      </c>
      <c r="K255" s="241"/>
      <c r="L255" s="44"/>
      <c r="M255" s="242" t="s">
        <v>1</v>
      </c>
      <c r="N255" s="243" t="s">
        <v>43</v>
      </c>
      <c r="O255" s="91"/>
      <c r="P255" s="244">
        <f>O255*H255</f>
        <v>0</v>
      </c>
      <c r="Q255" s="244">
        <v>0</v>
      </c>
      <c r="R255" s="244">
        <f>Q255*H255</f>
        <v>0</v>
      </c>
      <c r="S255" s="244">
        <v>0.00175</v>
      </c>
      <c r="T255" s="245">
        <f>S255*H255</f>
        <v>0.063350000000000004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6" t="s">
        <v>237</v>
      </c>
      <c r="AT255" s="246" t="s">
        <v>148</v>
      </c>
      <c r="AU255" s="246" t="s">
        <v>88</v>
      </c>
      <c r="AY255" s="17" t="s">
        <v>147</v>
      </c>
      <c r="BE255" s="247">
        <f>IF(N255="základní",J255,0)</f>
        <v>0</v>
      </c>
      <c r="BF255" s="247">
        <f>IF(N255="snížená",J255,0)</f>
        <v>0</v>
      </c>
      <c r="BG255" s="247">
        <f>IF(N255="zákl. přenesená",J255,0)</f>
        <v>0</v>
      </c>
      <c r="BH255" s="247">
        <f>IF(N255="sníž. přenesená",J255,0)</f>
        <v>0</v>
      </c>
      <c r="BI255" s="247">
        <f>IF(N255="nulová",J255,0)</f>
        <v>0</v>
      </c>
      <c r="BJ255" s="17" t="s">
        <v>86</v>
      </c>
      <c r="BK255" s="247">
        <f>ROUND(I255*H255,2)</f>
        <v>0</v>
      </c>
      <c r="BL255" s="17" t="s">
        <v>237</v>
      </c>
      <c r="BM255" s="246" t="s">
        <v>418</v>
      </c>
    </row>
    <row r="256" s="13" customFormat="1">
      <c r="A256" s="13"/>
      <c r="B256" s="254"/>
      <c r="C256" s="255"/>
      <c r="D256" s="248" t="s">
        <v>171</v>
      </c>
      <c r="E256" s="256" t="s">
        <v>1</v>
      </c>
      <c r="F256" s="257" t="s">
        <v>419</v>
      </c>
      <c r="G256" s="255"/>
      <c r="H256" s="258">
        <v>36.200000000000003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4" t="s">
        <v>171</v>
      </c>
      <c r="AU256" s="264" t="s">
        <v>88</v>
      </c>
      <c r="AV256" s="13" t="s">
        <v>88</v>
      </c>
      <c r="AW256" s="13" t="s">
        <v>34</v>
      </c>
      <c r="AX256" s="13" t="s">
        <v>86</v>
      </c>
      <c r="AY256" s="264" t="s">
        <v>147</v>
      </c>
    </row>
    <row r="257" s="2" customFormat="1" ht="21.75" customHeight="1">
      <c r="A257" s="38"/>
      <c r="B257" s="39"/>
      <c r="C257" s="234" t="s">
        <v>420</v>
      </c>
      <c r="D257" s="234" t="s">
        <v>148</v>
      </c>
      <c r="E257" s="235" t="s">
        <v>421</v>
      </c>
      <c r="F257" s="236" t="s">
        <v>422</v>
      </c>
      <c r="G257" s="237" t="s">
        <v>196</v>
      </c>
      <c r="H257" s="238">
        <v>36.200000000000003</v>
      </c>
      <c r="I257" s="239"/>
      <c r="J257" s="240">
        <f>ROUND(I257*H257,2)</f>
        <v>0</v>
      </c>
      <c r="K257" s="241"/>
      <c r="L257" s="44"/>
      <c r="M257" s="242" t="s">
        <v>1</v>
      </c>
      <c r="N257" s="243" t="s">
        <v>43</v>
      </c>
      <c r="O257" s="91"/>
      <c r="P257" s="244">
        <f>O257*H257</f>
        <v>0</v>
      </c>
      <c r="Q257" s="244">
        <v>0.0028900000000000002</v>
      </c>
      <c r="R257" s="244">
        <f>Q257*H257</f>
        <v>0.10461800000000002</v>
      </c>
      <c r="S257" s="244">
        <v>0</v>
      </c>
      <c r="T257" s="24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237</v>
      </c>
      <c r="AT257" s="246" t="s">
        <v>148</v>
      </c>
      <c r="AU257" s="246" t="s">
        <v>88</v>
      </c>
      <c r="AY257" s="17" t="s">
        <v>147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86</v>
      </c>
      <c r="BK257" s="247">
        <f>ROUND(I257*H257,2)</f>
        <v>0</v>
      </c>
      <c r="BL257" s="17" t="s">
        <v>237</v>
      </c>
      <c r="BM257" s="246" t="s">
        <v>423</v>
      </c>
    </row>
    <row r="258" s="2" customFormat="1">
      <c r="A258" s="38"/>
      <c r="B258" s="39"/>
      <c r="C258" s="40"/>
      <c r="D258" s="248" t="s">
        <v>152</v>
      </c>
      <c r="E258" s="40"/>
      <c r="F258" s="249" t="s">
        <v>386</v>
      </c>
      <c r="G258" s="40"/>
      <c r="H258" s="40"/>
      <c r="I258" s="144"/>
      <c r="J258" s="40"/>
      <c r="K258" s="40"/>
      <c r="L258" s="44"/>
      <c r="M258" s="250"/>
      <c r="N258" s="251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152</v>
      </c>
      <c r="AU258" s="17" t="s">
        <v>88</v>
      </c>
    </row>
    <row r="259" s="2" customFormat="1" ht="16.5" customHeight="1">
      <c r="A259" s="38"/>
      <c r="B259" s="39"/>
      <c r="C259" s="234" t="s">
        <v>424</v>
      </c>
      <c r="D259" s="234" t="s">
        <v>148</v>
      </c>
      <c r="E259" s="235" t="s">
        <v>425</v>
      </c>
      <c r="F259" s="236" t="s">
        <v>426</v>
      </c>
      <c r="G259" s="237" t="s">
        <v>214</v>
      </c>
      <c r="H259" s="238">
        <v>6.1500000000000004</v>
      </c>
      <c r="I259" s="239"/>
      <c r="J259" s="240">
        <f>ROUND(I259*H259,2)</f>
        <v>0</v>
      </c>
      <c r="K259" s="241"/>
      <c r="L259" s="44"/>
      <c r="M259" s="242" t="s">
        <v>1</v>
      </c>
      <c r="N259" s="243" t="s">
        <v>43</v>
      </c>
      <c r="O259" s="91"/>
      <c r="P259" s="244">
        <f>O259*H259</f>
        <v>0</v>
      </c>
      <c r="Q259" s="244">
        <v>0</v>
      </c>
      <c r="R259" s="244">
        <f>Q259*H259</f>
        <v>0</v>
      </c>
      <c r="S259" s="244">
        <v>0.0058399999999999997</v>
      </c>
      <c r="T259" s="245">
        <f>S259*H259</f>
        <v>0.035916000000000003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6" t="s">
        <v>237</v>
      </c>
      <c r="AT259" s="246" t="s">
        <v>148</v>
      </c>
      <c r="AU259" s="246" t="s">
        <v>88</v>
      </c>
      <c r="AY259" s="17" t="s">
        <v>147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7" t="s">
        <v>86</v>
      </c>
      <c r="BK259" s="247">
        <f>ROUND(I259*H259,2)</f>
        <v>0</v>
      </c>
      <c r="BL259" s="17" t="s">
        <v>237</v>
      </c>
      <c r="BM259" s="246" t="s">
        <v>427</v>
      </c>
    </row>
    <row r="260" s="13" customFormat="1">
      <c r="A260" s="13"/>
      <c r="B260" s="254"/>
      <c r="C260" s="255"/>
      <c r="D260" s="248" t="s">
        <v>171</v>
      </c>
      <c r="E260" s="256" t="s">
        <v>1</v>
      </c>
      <c r="F260" s="257" t="s">
        <v>428</v>
      </c>
      <c r="G260" s="255"/>
      <c r="H260" s="258">
        <v>6.1500000000000004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4" t="s">
        <v>171</v>
      </c>
      <c r="AU260" s="264" t="s">
        <v>88</v>
      </c>
      <c r="AV260" s="13" t="s">
        <v>88</v>
      </c>
      <c r="AW260" s="13" t="s">
        <v>34</v>
      </c>
      <c r="AX260" s="13" t="s">
        <v>86</v>
      </c>
      <c r="AY260" s="264" t="s">
        <v>147</v>
      </c>
    </row>
    <row r="261" s="2" customFormat="1" ht="21.75" customHeight="1">
      <c r="A261" s="38"/>
      <c r="B261" s="39"/>
      <c r="C261" s="234" t="s">
        <v>429</v>
      </c>
      <c r="D261" s="234" t="s">
        <v>148</v>
      </c>
      <c r="E261" s="235" t="s">
        <v>430</v>
      </c>
      <c r="F261" s="236" t="s">
        <v>431</v>
      </c>
      <c r="G261" s="237" t="s">
        <v>214</v>
      </c>
      <c r="H261" s="238">
        <v>6.1500000000000004</v>
      </c>
      <c r="I261" s="239"/>
      <c r="J261" s="240">
        <f>ROUND(I261*H261,2)</f>
        <v>0</v>
      </c>
      <c r="K261" s="241"/>
      <c r="L261" s="44"/>
      <c r="M261" s="242" t="s">
        <v>1</v>
      </c>
      <c r="N261" s="243" t="s">
        <v>43</v>
      </c>
      <c r="O261" s="91"/>
      <c r="P261" s="244">
        <f>O261*H261</f>
        <v>0</v>
      </c>
      <c r="Q261" s="244">
        <v>0.01082</v>
      </c>
      <c r="R261" s="244">
        <f>Q261*H261</f>
        <v>0.066543000000000005</v>
      </c>
      <c r="S261" s="244">
        <v>0</v>
      </c>
      <c r="T261" s="24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6" t="s">
        <v>237</v>
      </c>
      <c r="AT261" s="246" t="s">
        <v>148</v>
      </c>
      <c r="AU261" s="246" t="s">
        <v>88</v>
      </c>
      <c r="AY261" s="17" t="s">
        <v>147</v>
      </c>
      <c r="BE261" s="247">
        <f>IF(N261="základní",J261,0)</f>
        <v>0</v>
      </c>
      <c r="BF261" s="247">
        <f>IF(N261="snížená",J261,0)</f>
        <v>0</v>
      </c>
      <c r="BG261" s="247">
        <f>IF(N261="zákl. přenesená",J261,0)</f>
        <v>0</v>
      </c>
      <c r="BH261" s="247">
        <f>IF(N261="sníž. přenesená",J261,0)</f>
        <v>0</v>
      </c>
      <c r="BI261" s="247">
        <f>IF(N261="nulová",J261,0)</f>
        <v>0</v>
      </c>
      <c r="BJ261" s="17" t="s">
        <v>86</v>
      </c>
      <c r="BK261" s="247">
        <f>ROUND(I261*H261,2)</f>
        <v>0</v>
      </c>
      <c r="BL261" s="17" t="s">
        <v>237</v>
      </c>
      <c r="BM261" s="246" t="s">
        <v>432</v>
      </c>
    </row>
    <row r="262" s="2" customFormat="1">
      <c r="A262" s="38"/>
      <c r="B262" s="39"/>
      <c r="C262" s="40"/>
      <c r="D262" s="248" t="s">
        <v>152</v>
      </c>
      <c r="E262" s="40"/>
      <c r="F262" s="249" t="s">
        <v>386</v>
      </c>
      <c r="G262" s="40"/>
      <c r="H262" s="40"/>
      <c r="I262" s="144"/>
      <c r="J262" s="40"/>
      <c r="K262" s="40"/>
      <c r="L262" s="44"/>
      <c r="M262" s="250"/>
      <c r="N262" s="251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152</v>
      </c>
      <c r="AU262" s="17" t="s">
        <v>88</v>
      </c>
    </row>
    <row r="263" s="2" customFormat="1" ht="21.75" customHeight="1">
      <c r="A263" s="38"/>
      <c r="B263" s="39"/>
      <c r="C263" s="234" t="s">
        <v>433</v>
      </c>
      <c r="D263" s="234" t="s">
        <v>148</v>
      </c>
      <c r="E263" s="235" t="s">
        <v>434</v>
      </c>
      <c r="F263" s="236" t="s">
        <v>435</v>
      </c>
      <c r="G263" s="237" t="s">
        <v>179</v>
      </c>
      <c r="H263" s="238">
        <v>20</v>
      </c>
      <c r="I263" s="239"/>
      <c r="J263" s="240">
        <f>ROUND(I263*H263,2)</f>
        <v>0</v>
      </c>
      <c r="K263" s="241"/>
      <c r="L263" s="44"/>
      <c r="M263" s="242" t="s">
        <v>1</v>
      </c>
      <c r="N263" s="243" t="s">
        <v>43</v>
      </c>
      <c r="O263" s="91"/>
      <c r="P263" s="244">
        <f>O263*H263</f>
        <v>0</v>
      </c>
      <c r="Q263" s="244">
        <v>0</v>
      </c>
      <c r="R263" s="244">
        <f>Q263*H263</f>
        <v>0</v>
      </c>
      <c r="S263" s="244">
        <v>0.0018799999999999999</v>
      </c>
      <c r="T263" s="245">
        <f>S263*H263</f>
        <v>0.037600000000000001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237</v>
      </c>
      <c r="AT263" s="246" t="s">
        <v>148</v>
      </c>
      <c r="AU263" s="246" t="s">
        <v>88</v>
      </c>
      <c r="AY263" s="17" t="s">
        <v>147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86</v>
      </c>
      <c r="BK263" s="247">
        <f>ROUND(I263*H263,2)</f>
        <v>0</v>
      </c>
      <c r="BL263" s="17" t="s">
        <v>237</v>
      </c>
      <c r="BM263" s="246" t="s">
        <v>436</v>
      </c>
    </row>
    <row r="264" s="2" customFormat="1" ht="33" customHeight="1">
      <c r="A264" s="38"/>
      <c r="B264" s="39"/>
      <c r="C264" s="234" t="s">
        <v>437</v>
      </c>
      <c r="D264" s="234" t="s">
        <v>148</v>
      </c>
      <c r="E264" s="235" t="s">
        <v>438</v>
      </c>
      <c r="F264" s="236" t="s">
        <v>439</v>
      </c>
      <c r="G264" s="237" t="s">
        <v>179</v>
      </c>
      <c r="H264" s="238">
        <v>16</v>
      </c>
      <c r="I264" s="239"/>
      <c r="J264" s="240">
        <f>ROUND(I264*H264,2)</f>
        <v>0</v>
      </c>
      <c r="K264" s="241"/>
      <c r="L264" s="44"/>
      <c r="M264" s="242" t="s">
        <v>1</v>
      </c>
      <c r="N264" s="243" t="s">
        <v>43</v>
      </c>
      <c r="O264" s="91"/>
      <c r="P264" s="244">
        <f>O264*H264</f>
        <v>0</v>
      </c>
      <c r="Q264" s="244">
        <v>0.0027299999999999998</v>
      </c>
      <c r="R264" s="244">
        <f>Q264*H264</f>
        <v>0.043679999999999997</v>
      </c>
      <c r="S264" s="244">
        <v>0</v>
      </c>
      <c r="T264" s="24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6" t="s">
        <v>237</v>
      </c>
      <c r="AT264" s="246" t="s">
        <v>148</v>
      </c>
      <c r="AU264" s="246" t="s">
        <v>88</v>
      </c>
      <c r="AY264" s="17" t="s">
        <v>147</v>
      </c>
      <c r="BE264" s="247">
        <f>IF(N264="základní",J264,0)</f>
        <v>0</v>
      </c>
      <c r="BF264" s="247">
        <f>IF(N264="snížená",J264,0)</f>
        <v>0</v>
      </c>
      <c r="BG264" s="247">
        <f>IF(N264="zákl. přenesená",J264,0)</f>
        <v>0</v>
      </c>
      <c r="BH264" s="247">
        <f>IF(N264="sníž. přenesená",J264,0)</f>
        <v>0</v>
      </c>
      <c r="BI264" s="247">
        <f>IF(N264="nulová",J264,0)</f>
        <v>0</v>
      </c>
      <c r="BJ264" s="17" t="s">
        <v>86</v>
      </c>
      <c r="BK264" s="247">
        <f>ROUND(I264*H264,2)</f>
        <v>0</v>
      </c>
      <c r="BL264" s="17" t="s">
        <v>237</v>
      </c>
      <c r="BM264" s="246" t="s">
        <v>440</v>
      </c>
    </row>
    <row r="265" s="2" customFormat="1">
      <c r="A265" s="38"/>
      <c r="B265" s="39"/>
      <c r="C265" s="40"/>
      <c r="D265" s="248" t="s">
        <v>152</v>
      </c>
      <c r="E265" s="40"/>
      <c r="F265" s="249" t="s">
        <v>386</v>
      </c>
      <c r="G265" s="40"/>
      <c r="H265" s="40"/>
      <c r="I265" s="144"/>
      <c r="J265" s="40"/>
      <c r="K265" s="40"/>
      <c r="L265" s="44"/>
      <c r="M265" s="250"/>
      <c r="N265" s="251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152</v>
      </c>
      <c r="AU265" s="17" t="s">
        <v>88</v>
      </c>
    </row>
    <row r="266" s="2" customFormat="1" ht="33" customHeight="1">
      <c r="A266" s="38"/>
      <c r="B266" s="39"/>
      <c r="C266" s="234" t="s">
        <v>441</v>
      </c>
      <c r="D266" s="234" t="s">
        <v>148</v>
      </c>
      <c r="E266" s="235" t="s">
        <v>442</v>
      </c>
      <c r="F266" s="236" t="s">
        <v>443</v>
      </c>
      <c r="G266" s="237" t="s">
        <v>179</v>
      </c>
      <c r="H266" s="238">
        <v>4</v>
      </c>
      <c r="I266" s="239"/>
      <c r="J266" s="240">
        <f>ROUND(I266*H266,2)</f>
        <v>0</v>
      </c>
      <c r="K266" s="241"/>
      <c r="L266" s="44"/>
      <c r="M266" s="242" t="s">
        <v>1</v>
      </c>
      <c r="N266" s="243" t="s">
        <v>43</v>
      </c>
      <c r="O266" s="91"/>
      <c r="P266" s="244">
        <f>O266*H266</f>
        <v>0</v>
      </c>
      <c r="Q266" s="244">
        <v>0.0028500000000000001</v>
      </c>
      <c r="R266" s="244">
        <f>Q266*H266</f>
        <v>0.0114</v>
      </c>
      <c r="S266" s="244">
        <v>0</v>
      </c>
      <c r="T266" s="24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6" t="s">
        <v>237</v>
      </c>
      <c r="AT266" s="246" t="s">
        <v>148</v>
      </c>
      <c r="AU266" s="246" t="s">
        <v>88</v>
      </c>
      <c r="AY266" s="17" t="s">
        <v>147</v>
      </c>
      <c r="BE266" s="247">
        <f>IF(N266="základní",J266,0)</f>
        <v>0</v>
      </c>
      <c r="BF266" s="247">
        <f>IF(N266="snížená",J266,0)</f>
        <v>0</v>
      </c>
      <c r="BG266" s="247">
        <f>IF(N266="zákl. přenesená",J266,0)</f>
        <v>0</v>
      </c>
      <c r="BH266" s="247">
        <f>IF(N266="sníž. přenesená",J266,0)</f>
        <v>0</v>
      </c>
      <c r="BI266" s="247">
        <f>IF(N266="nulová",J266,0)</f>
        <v>0</v>
      </c>
      <c r="BJ266" s="17" t="s">
        <v>86</v>
      </c>
      <c r="BK266" s="247">
        <f>ROUND(I266*H266,2)</f>
        <v>0</v>
      </c>
      <c r="BL266" s="17" t="s">
        <v>237</v>
      </c>
      <c r="BM266" s="246" t="s">
        <v>444</v>
      </c>
    </row>
    <row r="267" s="2" customFormat="1">
      <c r="A267" s="38"/>
      <c r="B267" s="39"/>
      <c r="C267" s="40"/>
      <c r="D267" s="248" t="s">
        <v>152</v>
      </c>
      <c r="E267" s="40"/>
      <c r="F267" s="249" t="s">
        <v>386</v>
      </c>
      <c r="G267" s="40"/>
      <c r="H267" s="40"/>
      <c r="I267" s="144"/>
      <c r="J267" s="40"/>
      <c r="K267" s="40"/>
      <c r="L267" s="44"/>
      <c r="M267" s="250"/>
      <c r="N267" s="25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152</v>
      </c>
      <c r="AU267" s="17" t="s">
        <v>88</v>
      </c>
    </row>
    <row r="268" s="2" customFormat="1" ht="16.5" customHeight="1">
      <c r="A268" s="38"/>
      <c r="B268" s="39"/>
      <c r="C268" s="234" t="s">
        <v>445</v>
      </c>
      <c r="D268" s="234" t="s">
        <v>148</v>
      </c>
      <c r="E268" s="235" t="s">
        <v>446</v>
      </c>
      <c r="F268" s="236" t="s">
        <v>447</v>
      </c>
      <c r="G268" s="237" t="s">
        <v>196</v>
      </c>
      <c r="H268" s="238">
        <v>57</v>
      </c>
      <c r="I268" s="239"/>
      <c r="J268" s="240">
        <f>ROUND(I268*H268,2)</f>
        <v>0</v>
      </c>
      <c r="K268" s="241"/>
      <c r="L268" s="44"/>
      <c r="M268" s="242" t="s">
        <v>1</v>
      </c>
      <c r="N268" s="243" t="s">
        <v>43</v>
      </c>
      <c r="O268" s="91"/>
      <c r="P268" s="244">
        <f>O268*H268</f>
        <v>0</v>
      </c>
      <c r="Q268" s="244">
        <v>0</v>
      </c>
      <c r="R268" s="244">
        <f>Q268*H268</f>
        <v>0</v>
      </c>
      <c r="S268" s="244">
        <v>0.0025999999999999999</v>
      </c>
      <c r="T268" s="245">
        <f>S268*H268</f>
        <v>0.1482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237</v>
      </c>
      <c r="AT268" s="246" t="s">
        <v>148</v>
      </c>
      <c r="AU268" s="246" t="s">
        <v>88</v>
      </c>
      <c r="AY268" s="17" t="s">
        <v>147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86</v>
      </c>
      <c r="BK268" s="247">
        <f>ROUND(I268*H268,2)</f>
        <v>0</v>
      </c>
      <c r="BL268" s="17" t="s">
        <v>237</v>
      </c>
      <c r="BM268" s="246" t="s">
        <v>448</v>
      </c>
    </row>
    <row r="269" s="2" customFormat="1" ht="16.5" customHeight="1">
      <c r="A269" s="38"/>
      <c r="B269" s="39"/>
      <c r="C269" s="234" t="s">
        <v>449</v>
      </c>
      <c r="D269" s="234" t="s">
        <v>148</v>
      </c>
      <c r="E269" s="235" t="s">
        <v>450</v>
      </c>
      <c r="F269" s="236" t="s">
        <v>451</v>
      </c>
      <c r="G269" s="237" t="s">
        <v>196</v>
      </c>
      <c r="H269" s="238">
        <v>57</v>
      </c>
      <c r="I269" s="239"/>
      <c r="J269" s="240">
        <f>ROUND(I269*H269,2)</f>
        <v>0</v>
      </c>
      <c r="K269" s="241"/>
      <c r="L269" s="44"/>
      <c r="M269" s="242" t="s">
        <v>1</v>
      </c>
      <c r="N269" s="243" t="s">
        <v>43</v>
      </c>
      <c r="O269" s="91"/>
      <c r="P269" s="244">
        <f>O269*H269</f>
        <v>0</v>
      </c>
      <c r="Q269" s="244">
        <v>0.0028600000000000001</v>
      </c>
      <c r="R269" s="244">
        <f>Q269*H269</f>
        <v>0.16302</v>
      </c>
      <c r="S269" s="244">
        <v>0</v>
      </c>
      <c r="T269" s="24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6" t="s">
        <v>237</v>
      </c>
      <c r="AT269" s="246" t="s">
        <v>148</v>
      </c>
      <c r="AU269" s="246" t="s">
        <v>88</v>
      </c>
      <c r="AY269" s="17" t="s">
        <v>147</v>
      </c>
      <c r="BE269" s="247">
        <f>IF(N269="základní",J269,0)</f>
        <v>0</v>
      </c>
      <c r="BF269" s="247">
        <f>IF(N269="snížená",J269,0)</f>
        <v>0</v>
      </c>
      <c r="BG269" s="247">
        <f>IF(N269="zákl. přenesená",J269,0)</f>
        <v>0</v>
      </c>
      <c r="BH269" s="247">
        <f>IF(N269="sníž. přenesená",J269,0)</f>
        <v>0</v>
      </c>
      <c r="BI269" s="247">
        <f>IF(N269="nulová",J269,0)</f>
        <v>0</v>
      </c>
      <c r="BJ269" s="17" t="s">
        <v>86</v>
      </c>
      <c r="BK269" s="247">
        <f>ROUND(I269*H269,2)</f>
        <v>0</v>
      </c>
      <c r="BL269" s="17" t="s">
        <v>237</v>
      </c>
      <c r="BM269" s="246" t="s">
        <v>452</v>
      </c>
    </row>
    <row r="270" s="2" customFormat="1" ht="21.75" customHeight="1">
      <c r="A270" s="38"/>
      <c r="B270" s="39"/>
      <c r="C270" s="234" t="s">
        <v>453</v>
      </c>
      <c r="D270" s="234" t="s">
        <v>148</v>
      </c>
      <c r="E270" s="235" t="s">
        <v>454</v>
      </c>
      <c r="F270" s="236" t="s">
        <v>455</v>
      </c>
      <c r="G270" s="237" t="s">
        <v>179</v>
      </c>
      <c r="H270" s="238">
        <v>8</v>
      </c>
      <c r="I270" s="239"/>
      <c r="J270" s="240">
        <f>ROUND(I270*H270,2)</f>
        <v>0</v>
      </c>
      <c r="K270" s="241"/>
      <c r="L270" s="44"/>
      <c r="M270" s="242" t="s">
        <v>1</v>
      </c>
      <c r="N270" s="243" t="s">
        <v>43</v>
      </c>
      <c r="O270" s="91"/>
      <c r="P270" s="244">
        <f>O270*H270</f>
        <v>0</v>
      </c>
      <c r="Q270" s="244">
        <v>0.00048000000000000001</v>
      </c>
      <c r="R270" s="244">
        <f>Q270*H270</f>
        <v>0.0038400000000000001</v>
      </c>
      <c r="S270" s="244">
        <v>0</v>
      </c>
      <c r="T270" s="24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6" t="s">
        <v>237</v>
      </c>
      <c r="AT270" s="246" t="s">
        <v>148</v>
      </c>
      <c r="AU270" s="246" t="s">
        <v>88</v>
      </c>
      <c r="AY270" s="17" t="s">
        <v>147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7" t="s">
        <v>86</v>
      </c>
      <c r="BK270" s="247">
        <f>ROUND(I270*H270,2)</f>
        <v>0</v>
      </c>
      <c r="BL270" s="17" t="s">
        <v>237</v>
      </c>
      <c r="BM270" s="246" t="s">
        <v>456</v>
      </c>
    </row>
    <row r="271" s="2" customFormat="1" ht="21.75" customHeight="1">
      <c r="A271" s="38"/>
      <c r="B271" s="39"/>
      <c r="C271" s="234" t="s">
        <v>457</v>
      </c>
      <c r="D271" s="234" t="s">
        <v>148</v>
      </c>
      <c r="E271" s="235" t="s">
        <v>458</v>
      </c>
      <c r="F271" s="236" t="s">
        <v>459</v>
      </c>
      <c r="G271" s="237" t="s">
        <v>196</v>
      </c>
      <c r="H271" s="238">
        <v>57</v>
      </c>
      <c r="I271" s="239"/>
      <c r="J271" s="240">
        <f>ROUND(I271*H271,2)</f>
        <v>0</v>
      </c>
      <c r="K271" s="241"/>
      <c r="L271" s="44"/>
      <c r="M271" s="242" t="s">
        <v>1</v>
      </c>
      <c r="N271" s="243" t="s">
        <v>43</v>
      </c>
      <c r="O271" s="91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6" t="s">
        <v>237</v>
      </c>
      <c r="AT271" s="246" t="s">
        <v>148</v>
      </c>
      <c r="AU271" s="246" t="s">
        <v>88</v>
      </c>
      <c r="AY271" s="17" t="s">
        <v>147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7" t="s">
        <v>86</v>
      </c>
      <c r="BK271" s="247">
        <f>ROUND(I271*H271,2)</f>
        <v>0</v>
      </c>
      <c r="BL271" s="17" t="s">
        <v>237</v>
      </c>
      <c r="BM271" s="246" t="s">
        <v>460</v>
      </c>
    </row>
    <row r="272" s="2" customFormat="1" ht="33" customHeight="1">
      <c r="A272" s="38"/>
      <c r="B272" s="39"/>
      <c r="C272" s="234" t="s">
        <v>461</v>
      </c>
      <c r="D272" s="234" t="s">
        <v>148</v>
      </c>
      <c r="E272" s="235" t="s">
        <v>462</v>
      </c>
      <c r="F272" s="236" t="s">
        <v>463</v>
      </c>
      <c r="G272" s="237" t="s">
        <v>179</v>
      </c>
      <c r="H272" s="238">
        <v>4</v>
      </c>
      <c r="I272" s="239"/>
      <c r="J272" s="240">
        <f>ROUND(I272*H272,2)</f>
        <v>0</v>
      </c>
      <c r="K272" s="241"/>
      <c r="L272" s="44"/>
      <c r="M272" s="242" t="s">
        <v>1</v>
      </c>
      <c r="N272" s="243" t="s">
        <v>43</v>
      </c>
      <c r="O272" s="91"/>
      <c r="P272" s="244">
        <f>O272*H272</f>
        <v>0</v>
      </c>
      <c r="Q272" s="244">
        <v>0.0014</v>
      </c>
      <c r="R272" s="244">
        <f>Q272*H272</f>
        <v>0.0055999999999999999</v>
      </c>
      <c r="S272" s="244">
        <v>0</v>
      </c>
      <c r="T272" s="24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6" t="s">
        <v>237</v>
      </c>
      <c r="AT272" s="246" t="s">
        <v>148</v>
      </c>
      <c r="AU272" s="246" t="s">
        <v>88</v>
      </c>
      <c r="AY272" s="17" t="s">
        <v>147</v>
      </c>
      <c r="BE272" s="247">
        <f>IF(N272="základní",J272,0)</f>
        <v>0</v>
      </c>
      <c r="BF272" s="247">
        <f>IF(N272="snížená",J272,0)</f>
        <v>0</v>
      </c>
      <c r="BG272" s="247">
        <f>IF(N272="zákl. přenesená",J272,0)</f>
        <v>0</v>
      </c>
      <c r="BH272" s="247">
        <f>IF(N272="sníž. přenesená",J272,0)</f>
        <v>0</v>
      </c>
      <c r="BI272" s="247">
        <f>IF(N272="nulová",J272,0)</f>
        <v>0</v>
      </c>
      <c r="BJ272" s="17" t="s">
        <v>86</v>
      </c>
      <c r="BK272" s="247">
        <f>ROUND(I272*H272,2)</f>
        <v>0</v>
      </c>
      <c r="BL272" s="17" t="s">
        <v>237</v>
      </c>
      <c r="BM272" s="246" t="s">
        <v>464</v>
      </c>
    </row>
    <row r="273" s="2" customFormat="1" ht="21.75" customHeight="1">
      <c r="A273" s="38"/>
      <c r="B273" s="39"/>
      <c r="C273" s="234" t="s">
        <v>465</v>
      </c>
      <c r="D273" s="234" t="s">
        <v>148</v>
      </c>
      <c r="E273" s="235" t="s">
        <v>466</v>
      </c>
      <c r="F273" s="236" t="s">
        <v>467</v>
      </c>
      <c r="G273" s="237" t="s">
        <v>373</v>
      </c>
      <c r="H273" s="298"/>
      <c r="I273" s="239"/>
      <c r="J273" s="240">
        <f>ROUND(I273*H273,2)</f>
        <v>0</v>
      </c>
      <c r="K273" s="241"/>
      <c r="L273" s="44"/>
      <c r="M273" s="242" t="s">
        <v>1</v>
      </c>
      <c r="N273" s="243" t="s">
        <v>43</v>
      </c>
      <c r="O273" s="91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6" t="s">
        <v>237</v>
      </c>
      <c r="AT273" s="246" t="s">
        <v>148</v>
      </c>
      <c r="AU273" s="246" t="s">
        <v>88</v>
      </c>
      <c r="AY273" s="17" t="s">
        <v>147</v>
      </c>
      <c r="BE273" s="247">
        <f>IF(N273="základní",J273,0)</f>
        <v>0</v>
      </c>
      <c r="BF273" s="247">
        <f>IF(N273="snížená",J273,0)</f>
        <v>0</v>
      </c>
      <c r="BG273" s="247">
        <f>IF(N273="zákl. přenesená",J273,0)</f>
        <v>0</v>
      </c>
      <c r="BH273" s="247">
        <f>IF(N273="sníž. přenesená",J273,0)</f>
        <v>0</v>
      </c>
      <c r="BI273" s="247">
        <f>IF(N273="nulová",J273,0)</f>
        <v>0</v>
      </c>
      <c r="BJ273" s="17" t="s">
        <v>86</v>
      </c>
      <c r="BK273" s="247">
        <f>ROUND(I273*H273,2)</f>
        <v>0</v>
      </c>
      <c r="BL273" s="17" t="s">
        <v>237</v>
      </c>
      <c r="BM273" s="246" t="s">
        <v>468</v>
      </c>
    </row>
    <row r="274" s="12" customFormat="1" ht="22.8" customHeight="1">
      <c r="A274" s="12"/>
      <c r="B274" s="220"/>
      <c r="C274" s="221"/>
      <c r="D274" s="222" t="s">
        <v>77</v>
      </c>
      <c r="E274" s="252" t="s">
        <v>469</v>
      </c>
      <c r="F274" s="252" t="s">
        <v>470</v>
      </c>
      <c r="G274" s="221"/>
      <c r="H274" s="221"/>
      <c r="I274" s="224"/>
      <c r="J274" s="253">
        <f>BK274</f>
        <v>0</v>
      </c>
      <c r="K274" s="221"/>
      <c r="L274" s="226"/>
      <c r="M274" s="227"/>
      <c r="N274" s="228"/>
      <c r="O274" s="228"/>
      <c r="P274" s="229">
        <f>SUM(P275:P281)</f>
        <v>0</v>
      </c>
      <c r="Q274" s="228"/>
      <c r="R274" s="229">
        <f>SUM(R275:R281)</f>
        <v>0.88948500000000008</v>
      </c>
      <c r="S274" s="228"/>
      <c r="T274" s="230">
        <f>SUM(T275:T281)</f>
        <v>5.5884340000000003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31" t="s">
        <v>88</v>
      </c>
      <c r="AT274" s="232" t="s">
        <v>77</v>
      </c>
      <c r="AU274" s="232" t="s">
        <v>86</v>
      </c>
      <c r="AY274" s="231" t="s">
        <v>147</v>
      </c>
      <c r="BK274" s="233">
        <f>SUM(BK275:BK281)</f>
        <v>0</v>
      </c>
    </row>
    <row r="275" s="2" customFormat="1" ht="21.75" customHeight="1">
      <c r="A275" s="38"/>
      <c r="B275" s="39"/>
      <c r="C275" s="234" t="s">
        <v>471</v>
      </c>
      <c r="D275" s="234" t="s">
        <v>148</v>
      </c>
      <c r="E275" s="235" t="s">
        <v>472</v>
      </c>
      <c r="F275" s="236" t="s">
        <v>473</v>
      </c>
      <c r="G275" s="237" t="s">
        <v>214</v>
      </c>
      <c r="H275" s="238">
        <v>307.80000000000001</v>
      </c>
      <c r="I275" s="239"/>
      <c r="J275" s="240">
        <f>ROUND(I275*H275,2)</f>
        <v>0</v>
      </c>
      <c r="K275" s="241"/>
      <c r="L275" s="44"/>
      <c r="M275" s="242" t="s">
        <v>1</v>
      </c>
      <c r="N275" s="243" t="s">
        <v>43</v>
      </c>
      <c r="O275" s="91"/>
      <c r="P275" s="244">
        <f>O275*H275</f>
        <v>0</v>
      </c>
      <c r="Q275" s="244">
        <v>0</v>
      </c>
      <c r="R275" s="244">
        <f>Q275*H275</f>
        <v>0</v>
      </c>
      <c r="S275" s="244">
        <v>0.017780000000000001</v>
      </c>
      <c r="T275" s="245">
        <f>S275*H275</f>
        <v>5.4726840000000001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6" t="s">
        <v>237</v>
      </c>
      <c r="AT275" s="246" t="s">
        <v>148</v>
      </c>
      <c r="AU275" s="246" t="s">
        <v>88</v>
      </c>
      <c r="AY275" s="17" t="s">
        <v>147</v>
      </c>
      <c r="BE275" s="247">
        <f>IF(N275="základní",J275,0)</f>
        <v>0</v>
      </c>
      <c r="BF275" s="247">
        <f>IF(N275="snížená",J275,0)</f>
        <v>0</v>
      </c>
      <c r="BG275" s="247">
        <f>IF(N275="zákl. přenesená",J275,0)</f>
        <v>0</v>
      </c>
      <c r="BH275" s="247">
        <f>IF(N275="sníž. přenesená",J275,0)</f>
        <v>0</v>
      </c>
      <c r="BI275" s="247">
        <f>IF(N275="nulová",J275,0)</f>
        <v>0</v>
      </c>
      <c r="BJ275" s="17" t="s">
        <v>86</v>
      </c>
      <c r="BK275" s="247">
        <f>ROUND(I275*H275,2)</f>
        <v>0</v>
      </c>
      <c r="BL275" s="17" t="s">
        <v>237</v>
      </c>
      <c r="BM275" s="246" t="s">
        <v>474</v>
      </c>
    </row>
    <row r="276" s="2" customFormat="1" ht="33" customHeight="1">
      <c r="A276" s="38"/>
      <c r="B276" s="39"/>
      <c r="C276" s="234" t="s">
        <v>162</v>
      </c>
      <c r="D276" s="234" t="s">
        <v>148</v>
      </c>
      <c r="E276" s="235" t="s">
        <v>475</v>
      </c>
      <c r="F276" s="236" t="s">
        <v>476</v>
      </c>
      <c r="G276" s="237" t="s">
        <v>196</v>
      </c>
      <c r="H276" s="238">
        <v>25</v>
      </c>
      <c r="I276" s="239"/>
      <c r="J276" s="240">
        <f>ROUND(I276*H276,2)</f>
        <v>0</v>
      </c>
      <c r="K276" s="241"/>
      <c r="L276" s="44"/>
      <c r="M276" s="242" t="s">
        <v>1</v>
      </c>
      <c r="N276" s="243" t="s">
        <v>43</v>
      </c>
      <c r="O276" s="91"/>
      <c r="P276" s="244">
        <f>O276*H276</f>
        <v>0</v>
      </c>
      <c r="Q276" s="244">
        <v>0</v>
      </c>
      <c r="R276" s="244">
        <f>Q276*H276</f>
        <v>0</v>
      </c>
      <c r="S276" s="244">
        <v>0.0046299999999999996</v>
      </c>
      <c r="T276" s="245">
        <f>S276*H276</f>
        <v>0.11574999999999999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6" t="s">
        <v>237</v>
      </c>
      <c r="AT276" s="246" t="s">
        <v>148</v>
      </c>
      <c r="AU276" s="246" t="s">
        <v>88</v>
      </c>
      <c r="AY276" s="17" t="s">
        <v>147</v>
      </c>
      <c r="BE276" s="247">
        <f>IF(N276="základní",J276,0)</f>
        <v>0</v>
      </c>
      <c r="BF276" s="247">
        <f>IF(N276="snížená",J276,0)</f>
        <v>0</v>
      </c>
      <c r="BG276" s="247">
        <f>IF(N276="zákl. přenesená",J276,0)</f>
        <v>0</v>
      </c>
      <c r="BH276" s="247">
        <f>IF(N276="sníž. přenesená",J276,0)</f>
        <v>0</v>
      </c>
      <c r="BI276" s="247">
        <f>IF(N276="nulová",J276,0)</f>
        <v>0</v>
      </c>
      <c r="BJ276" s="17" t="s">
        <v>86</v>
      </c>
      <c r="BK276" s="247">
        <f>ROUND(I276*H276,2)</f>
        <v>0</v>
      </c>
      <c r="BL276" s="17" t="s">
        <v>237</v>
      </c>
      <c r="BM276" s="246" t="s">
        <v>477</v>
      </c>
    </row>
    <row r="277" s="2" customFormat="1" ht="21.75" customHeight="1">
      <c r="A277" s="38"/>
      <c r="B277" s="39"/>
      <c r="C277" s="234" t="s">
        <v>478</v>
      </c>
      <c r="D277" s="234" t="s">
        <v>148</v>
      </c>
      <c r="E277" s="235" t="s">
        <v>479</v>
      </c>
      <c r="F277" s="236" t="s">
        <v>480</v>
      </c>
      <c r="G277" s="237" t="s">
        <v>214</v>
      </c>
      <c r="H277" s="238">
        <v>307.80000000000001</v>
      </c>
      <c r="I277" s="239"/>
      <c r="J277" s="240">
        <f>ROUND(I277*H277,2)</f>
        <v>0</v>
      </c>
      <c r="K277" s="241"/>
      <c r="L277" s="44"/>
      <c r="M277" s="242" t="s">
        <v>1</v>
      </c>
      <c r="N277" s="243" t="s">
        <v>43</v>
      </c>
      <c r="O277" s="91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237</v>
      </c>
      <c r="AT277" s="246" t="s">
        <v>148</v>
      </c>
      <c r="AU277" s="246" t="s">
        <v>88</v>
      </c>
      <c r="AY277" s="17" t="s">
        <v>147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86</v>
      </c>
      <c r="BK277" s="247">
        <f>ROUND(I277*H277,2)</f>
        <v>0</v>
      </c>
      <c r="BL277" s="17" t="s">
        <v>237</v>
      </c>
      <c r="BM277" s="246" t="s">
        <v>481</v>
      </c>
    </row>
    <row r="278" s="2" customFormat="1" ht="33" customHeight="1">
      <c r="A278" s="38"/>
      <c r="B278" s="39"/>
      <c r="C278" s="276" t="s">
        <v>482</v>
      </c>
      <c r="D278" s="276" t="s">
        <v>154</v>
      </c>
      <c r="E278" s="277" t="s">
        <v>483</v>
      </c>
      <c r="F278" s="278" t="s">
        <v>484</v>
      </c>
      <c r="G278" s="279" t="s">
        <v>214</v>
      </c>
      <c r="H278" s="280">
        <v>353.97000000000003</v>
      </c>
      <c r="I278" s="281"/>
      <c r="J278" s="282">
        <f>ROUND(I278*H278,2)</f>
        <v>0</v>
      </c>
      <c r="K278" s="283"/>
      <c r="L278" s="284"/>
      <c r="M278" s="285" t="s">
        <v>1</v>
      </c>
      <c r="N278" s="286" t="s">
        <v>43</v>
      </c>
      <c r="O278" s="91"/>
      <c r="P278" s="244">
        <f>O278*H278</f>
        <v>0</v>
      </c>
      <c r="Q278" s="244">
        <v>0.0025000000000000001</v>
      </c>
      <c r="R278" s="244">
        <f>Q278*H278</f>
        <v>0.88492500000000007</v>
      </c>
      <c r="S278" s="244">
        <v>0</v>
      </c>
      <c r="T278" s="24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6" t="s">
        <v>270</v>
      </c>
      <c r="AT278" s="246" t="s">
        <v>154</v>
      </c>
      <c r="AU278" s="246" t="s">
        <v>88</v>
      </c>
      <c r="AY278" s="17" t="s">
        <v>147</v>
      </c>
      <c r="BE278" s="247">
        <f>IF(N278="základní",J278,0)</f>
        <v>0</v>
      </c>
      <c r="BF278" s="247">
        <f>IF(N278="snížená",J278,0)</f>
        <v>0</v>
      </c>
      <c r="BG278" s="247">
        <f>IF(N278="zákl. přenesená",J278,0)</f>
        <v>0</v>
      </c>
      <c r="BH278" s="247">
        <f>IF(N278="sníž. přenesená",J278,0)</f>
        <v>0</v>
      </c>
      <c r="BI278" s="247">
        <f>IF(N278="nulová",J278,0)</f>
        <v>0</v>
      </c>
      <c r="BJ278" s="17" t="s">
        <v>86</v>
      </c>
      <c r="BK278" s="247">
        <f>ROUND(I278*H278,2)</f>
        <v>0</v>
      </c>
      <c r="BL278" s="17" t="s">
        <v>237</v>
      </c>
      <c r="BM278" s="246" t="s">
        <v>485</v>
      </c>
    </row>
    <row r="279" s="13" customFormat="1">
      <c r="A279" s="13"/>
      <c r="B279" s="254"/>
      <c r="C279" s="255"/>
      <c r="D279" s="248" t="s">
        <v>171</v>
      </c>
      <c r="E279" s="256" t="s">
        <v>1</v>
      </c>
      <c r="F279" s="257" t="s">
        <v>486</v>
      </c>
      <c r="G279" s="255"/>
      <c r="H279" s="258">
        <v>353.97000000000003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4" t="s">
        <v>171</v>
      </c>
      <c r="AU279" s="264" t="s">
        <v>88</v>
      </c>
      <c r="AV279" s="13" t="s">
        <v>88</v>
      </c>
      <c r="AW279" s="13" t="s">
        <v>34</v>
      </c>
      <c r="AX279" s="13" t="s">
        <v>86</v>
      </c>
      <c r="AY279" s="264" t="s">
        <v>147</v>
      </c>
    </row>
    <row r="280" s="2" customFormat="1" ht="16.5" customHeight="1">
      <c r="A280" s="38"/>
      <c r="B280" s="39"/>
      <c r="C280" s="234" t="s">
        <v>487</v>
      </c>
      <c r="D280" s="234" t="s">
        <v>148</v>
      </c>
      <c r="E280" s="235" t="s">
        <v>488</v>
      </c>
      <c r="F280" s="236" t="s">
        <v>489</v>
      </c>
      <c r="G280" s="237" t="s">
        <v>196</v>
      </c>
      <c r="H280" s="238">
        <v>57</v>
      </c>
      <c r="I280" s="239"/>
      <c r="J280" s="240">
        <f>ROUND(I280*H280,2)</f>
        <v>0</v>
      </c>
      <c r="K280" s="241"/>
      <c r="L280" s="44"/>
      <c r="M280" s="242" t="s">
        <v>1</v>
      </c>
      <c r="N280" s="243" t="s">
        <v>43</v>
      </c>
      <c r="O280" s="91"/>
      <c r="P280" s="244">
        <f>O280*H280</f>
        <v>0</v>
      </c>
      <c r="Q280" s="244">
        <v>8.0000000000000007E-05</v>
      </c>
      <c r="R280" s="244">
        <f>Q280*H280</f>
        <v>0.0045600000000000007</v>
      </c>
      <c r="S280" s="244">
        <v>0</v>
      </c>
      <c r="T280" s="24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6" t="s">
        <v>237</v>
      </c>
      <c r="AT280" s="246" t="s">
        <v>148</v>
      </c>
      <c r="AU280" s="246" t="s">
        <v>88</v>
      </c>
      <c r="AY280" s="17" t="s">
        <v>147</v>
      </c>
      <c r="BE280" s="247">
        <f>IF(N280="základní",J280,0)</f>
        <v>0</v>
      </c>
      <c r="BF280" s="247">
        <f>IF(N280="snížená",J280,0)</f>
        <v>0</v>
      </c>
      <c r="BG280" s="247">
        <f>IF(N280="zákl. přenesená",J280,0)</f>
        <v>0</v>
      </c>
      <c r="BH280" s="247">
        <f>IF(N280="sníž. přenesená",J280,0)</f>
        <v>0</v>
      </c>
      <c r="BI280" s="247">
        <f>IF(N280="nulová",J280,0)</f>
        <v>0</v>
      </c>
      <c r="BJ280" s="17" t="s">
        <v>86</v>
      </c>
      <c r="BK280" s="247">
        <f>ROUND(I280*H280,2)</f>
        <v>0</v>
      </c>
      <c r="BL280" s="17" t="s">
        <v>237</v>
      </c>
      <c r="BM280" s="246" t="s">
        <v>490</v>
      </c>
    </row>
    <row r="281" s="2" customFormat="1" ht="21.75" customHeight="1">
      <c r="A281" s="38"/>
      <c r="B281" s="39"/>
      <c r="C281" s="234" t="s">
        <v>491</v>
      </c>
      <c r="D281" s="234" t="s">
        <v>148</v>
      </c>
      <c r="E281" s="235" t="s">
        <v>492</v>
      </c>
      <c r="F281" s="236" t="s">
        <v>493</v>
      </c>
      <c r="G281" s="237" t="s">
        <v>373</v>
      </c>
      <c r="H281" s="298"/>
      <c r="I281" s="239"/>
      <c r="J281" s="240">
        <f>ROUND(I281*H281,2)</f>
        <v>0</v>
      </c>
      <c r="K281" s="241"/>
      <c r="L281" s="44"/>
      <c r="M281" s="242" t="s">
        <v>1</v>
      </c>
      <c r="N281" s="243" t="s">
        <v>43</v>
      </c>
      <c r="O281" s="91"/>
      <c r="P281" s="244">
        <f>O281*H281</f>
        <v>0</v>
      </c>
      <c r="Q281" s="244">
        <v>0</v>
      </c>
      <c r="R281" s="244">
        <f>Q281*H281</f>
        <v>0</v>
      </c>
      <c r="S281" s="244">
        <v>0</v>
      </c>
      <c r="T281" s="24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6" t="s">
        <v>237</v>
      </c>
      <c r="AT281" s="246" t="s">
        <v>148</v>
      </c>
      <c r="AU281" s="246" t="s">
        <v>88</v>
      </c>
      <c r="AY281" s="17" t="s">
        <v>147</v>
      </c>
      <c r="BE281" s="247">
        <f>IF(N281="základní",J281,0)</f>
        <v>0</v>
      </c>
      <c r="BF281" s="247">
        <f>IF(N281="snížená",J281,0)</f>
        <v>0</v>
      </c>
      <c r="BG281" s="247">
        <f>IF(N281="zákl. přenesená",J281,0)</f>
        <v>0</v>
      </c>
      <c r="BH281" s="247">
        <f>IF(N281="sníž. přenesená",J281,0)</f>
        <v>0</v>
      </c>
      <c r="BI281" s="247">
        <f>IF(N281="nulová",J281,0)</f>
        <v>0</v>
      </c>
      <c r="BJ281" s="17" t="s">
        <v>86</v>
      </c>
      <c r="BK281" s="247">
        <f>ROUND(I281*H281,2)</f>
        <v>0</v>
      </c>
      <c r="BL281" s="17" t="s">
        <v>237</v>
      </c>
      <c r="BM281" s="246" t="s">
        <v>494</v>
      </c>
    </row>
    <row r="282" s="12" customFormat="1" ht="22.8" customHeight="1">
      <c r="A282" s="12"/>
      <c r="B282" s="220"/>
      <c r="C282" s="221"/>
      <c r="D282" s="222" t="s">
        <v>77</v>
      </c>
      <c r="E282" s="252" t="s">
        <v>495</v>
      </c>
      <c r="F282" s="252" t="s">
        <v>496</v>
      </c>
      <c r="G282" s="221"/>
      <c r="H282" s="221"/>
      <c r="I282" s="224"/>
      <c r="J282" s="253">
        <f>BK282</f>
        <v>0</v>
      </c>
      <c r="K282" s="221"/>
      <c r="L282" s="226"/>
      <c r="M282" s="227"/>
      <c r="N282" s="228"/>
      <c r="O282" s="228"/>
      <c r="P282" s="229">
        <f>SUM(P283:P288)</f>
        <v>0</v>
      </c>
      <c r="Q282" s="228"/>
      <c r="R282" s="229">
        <f>SUM(R283:R288)</f>
        <v>0.055199999999999999</v>
      </c>
      <c r="S282" s="228"/>
      <c r="T282" s="230">
        <f>SUM(T283:T288)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31" t="s">
        <v>88</v>
      </c>
      <c r="AT282" s="232" t="s">
        <v>77</v>
      </c>
      <c r="AU282" s="232" t="s">
        <v>86</v>
      </c>
      <c r="AY282" s="231" t="s">
        <v>147</v>
      </c>
      <c r="BK282" s="233">
        <f>SUM(BK283:BK288)</f>
        <v>0</v>
      </c>
    </row>
    <row r="283" s="2" customFormat="1" ht="21.75" customHeight="1">
      <c r="A283" s="38"/>
      <c r="B283" s="39"/>
      <c r="C283" s="234" t="s">
        <v>497</v>
      </c>
      <c r="D283" s="234" t="s">
        <v>148</v>
      </c>
      <c r="E283" s="235" t="s">
        <v>498</v>
      </c>
      <c r="F283" s="236" t="s">
        <v>499</v>
      </c>
      <c r="G283" s="237" t="s">
        <v>196</v>
      </c>
      <c r="H283" s="238">
        <v>8</v>
      </c>
      <c r="I283" s="239"/>
      <c r="J283" s="240">
        <f>ROUND(I283*H283,2)</f>
        <v>0</v>
      </c>
      <c r="K283" s="241"/>
      <c r="L283" s="44"/>
      <c r="M283" s="242" t="s">
        <v>1</v>
      </c>
      <c r="N283" s="243" t="s">
        <v>43</v>
      </c>
      <c r="O283" s="91"/>
      <c r="P283" s="244">
        <f>O283*H283</f>
        <v>0</v>
      </c>
      <c r="Q283" s="244">
        <v>0</v>
      </c>
      <c r="R283" s="244">
        <f>Q283*H283</f>
        <v>0</v>
      </c>
      <c r="S283" s="244">
        <v>0</v>
      </c>
      <c r="T283" s="24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6" t="s">
        <v>237</v>
      </c>
      <c r="AT283" s="246" t="s">
        <v>148</v>
      </c>
      <c r="AU283" s="246" t="s">
        <v>88</v>
      </c>
      <c r="AY283" s="17" t="s">
        <v>147</v>
      </c>
      <c r="BE283" s="247">
        <f>IF(N283="základní",J283,0)</f>
        <v>0</v>
      </c>
      <c r="BF283" s="247">
        <f>IF(N283="snížená",J283,0)</f>
        <v>0</v>
      </c>
      <c r="BG283" s="247">
        <f>IF(N283="zákl. přenesená",J283,0)</f>
        <v>0</v>
      </c>
      <c r="BH283" s="247">
        <f>IF(N283="sníž. přenesená",J283,0)</f>
        <v>0</v>
      </c>
      <c r="BI283" s="247">
        <f>IF(N283="nulová",J283,0)</f>
        <v>0</v>
      </c>
      <c r="BJ283" s="17" t="s">
        <v>86</v>
      </c>
      <c r="BK283" s="247">
        <f>ROUND(I283*H283,2)</f>
        <v>0</v>
      </c>
      <c r="BL283" s="17" t="s">
        <v>237</v>
      </c>
      <c r="BM283" s="246" t="s">
        <v>500</v>
      </c>
    </row>
    <row r="284" s="2" customFormat="1" ht="16.5" customHeight="1">
      <c r="A284" s="38"/>
      <c r="B284" s="39"/>
      <c r="C284" s="276" t="s">
        <v>501</v>
      </c>
      <c r="D284" s="276" t="s">
        <v>154</v>
      </c>
      <c r="E284" s="277" t="s">
        <v>502</v>
      </c>
      <c r="F284" s="278" t="s">
        <v>503</v>
      </c>
      <c r="G284" s="279" t="s">
        <v>196</v>
      </c>
      <c r="H284" s="280">
        <v>8</v>
      </c>
      <c r="I284" s="281"/>
      <c r="J284" s="282">
        <f>ROUND(I284*H284,2)</f>
        <v>0</v>
      </c>
      <c r="K284" s="283"/>
      <c r="L284" s="284"/>
      <c r="M284" s="285" t="s">
        <v>1</v>
      </c>
      <c r="N284" s="286" t="s">
        <v>43</v>
      </c>
      <c r="O284" s="91"/>
      <c r="P284" s="244">
        <f>O284*H284</f>
        <v>0</v>
      </c>
      <c r="Q284" s="244">
        <v>0.0028999999999999998</v>
      </c>
      <c r="R284" s="244">
        <f>Q284*H284</f>
        <v>0.023199999999999998</v>
      </c>
      <c r="S284" s="244">
        <v>0</v>
      </c>
      <c r="T284" s="24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6" t="s">
        <v>270</v>
      </c>
      <c r="AT284" s="246" t="s">
        <v>154</v>
      </c>
      <c r="AU284" s="246" t="s">
        <v>88</v>
      </c>
      <c r="AY284" s="17" t="s">
        <v>147</v>
      </c>
      <c r="BE284" s="247">
        <f>IF(N284="základní",J284,0)</f>
        <v>0</v>
      </c>
      <c r="BF284" s="247">
        <f>IF(N284="snížená",J284,0)</f>
        <v>0</v>
      </c>
      <c r="BG284" s="247">
        <f>IF(N284="zákl. přenesená",J284,0)</f>
        <v>0</v>
      </c>
      <c r="BH284" s="247">
        <f>IF(N284="sníž. přenesená",J284,0)</f>
        <v>0</v>
      </c>
      <c r="BI284" s="247">
        <f>IF(N284="nulová",J284,0)</f>
        <v>0</v>
      </c>
      <c r="BJ284" s="17" t="s">
        <v>86</v>
      </c>
      <c r="BK284" s="247">
        <f>ROUND(I284*H284,2)</f>
        <v>0</v>
      </c>
      <c r="BL284" s="17" t="s">
        <v>237</v>
      </c>
      <c r="BM284" s="246" t="s">
        <v>504</v>
      </c>
    </row>
    <row r="285" s="2" customFormat="1" ht="16.5" customHeight="1">
      <c r="A285" s="38"/>
      <c r="B285" s="39"/>
      <c r="C285" s="234" t="s">
        <v>505</v>
      </c>
      <c r="D285" s="234" t="s">
        <v>148</v>
      </c>
      <c r="E285" s="235" t="s">
        <v>506</v>
      </c>
      <c r="F285" s="236" t="s">
        <v>507</v>
      </c>
      <c r="G285" s="237" t="s">
        <v>196</v>
      </c>
      <c r="H285" s="238">
        <v>8</v>
      </c>
      <c r="I285" s="239"/>
      <c r="J285" s="240">
        <f>ROUND(I285*H285,2)</f>
        <v>0</v>
      </c>
      <c r="K285" s="241"/>
      <c r="L285" s="44"/>
      <c r="M285" s="242" t="s">
        <v>1</v>
      </c>
      <c r="N285" s="243" t="s">
        <v>43</v>
      </c>
      <c r="O285" s="91"/>
      <c r="P285" s="244">
        <f>O285*H285</f>
        <v>0</v>
      </c>
      <c r="Q285" s="244">
        <v>0</v>
      </c>
      <c r="R285" s="244">
        <f>Q285*H285</f>
        <v>0</v>
      </c>
      <c r="S285" s="244">
        <v>0</v>
      </c>
      <c r="T285" s="24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6" t="s">
        <v>237</v>
      </c>
      <c r="AT285" s="246" t="s">
        <v>148</v>
      </c>
      <c r="AU285" s="246" t="s">
        <v>88</v>
      </c>
      <c r="AY285" s="17" t="s">
        <v>147</v>
      </c>
      <c r="BE285" s="247">
        <f>IF(N285="základní",J285,0)</f>
        <v>0</v>
      </c>
      <c r="BF285" s="247">
        <f>IF(N285="snížená",J285,0)</f>
        <v>0</v>
      </c>
      <c r="BG285" s="247">
        <f>IF(N285="zákl. přenesená",J285,0)</f>
        <v>0</v>
      </c>
      <c r="BH285" s="247">
        <f>IF(N285="sníž. přenesená",J285,0)</f>
        <v>0</v>
      </c>
      <c r="BI285" s="247">
        <f>IF(N285="nulová",J285,0)</f>
        <v>0</v>
      </c>
      <c r="BJ285" s="17" t="s">
        <v>86</v>
      </c>
      <c r="BK285" s="247">
        <f>ROUND(I285*H285,2)</f>
        <v>0</v>
      </c>
      <c r="BL285" s="17" t="s">
        <v>237</v>
      </c>
      <c r="BM285" s="246" t="s">
        <v>508</v>
      </c>
    </row>
    <row r="286" s="2" customFormat="1" ht="21.75" customHeight="1">
      <c r="A286" s="38"/>
      <c r="B286" s="39"/>
      <c r="C286" s="276" t="s">
        <v>509</v>
      </c>
      <c r="D286" s="276" t="s">
        <v>154</v>
      </c>
      <c r="E286" s="277" t="s">
        <v>510</v>
      </c>
      <c r="F286" s="278" t="s">
        <v>511</v>
      </c>
      <c r="G286" s="279" t="s">
        <v>196</v>
      </c>
      <c r="H286" s="280">
        <v>8</v>
      </c>
      <c r="I286" s="281"/>
      <c r="J286" s="282">
        <f>ROUND(I286*H286,2)</f>
        <v>0</v>
      </c>
      <c r="K286" s="283"/>
      <c r="L286" s="284"/>
      <c r="M286" s="285" t="s">
        <v>1</v>
      </c>
      <c r="N286" s="286" t="s">
        <v>43</v>
      </c>
      <c r="O286" s="91"/>
      <c r="P286" s="244">
        <f>O286*H286</f>
        <v>0</v>
      </c>
      <c r="Q286" s="244">
        <v>0.0040000000000000001</v>
      </c>
      <c r="R286" s="244">
        <f>Q286*H286</f>
        <v>0.032000000000000001</v>
      </c>
      <c r="S286" s="244">
        <v>0</v>
      </c>
      <c r="T286" s="24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6" t="s">
        <v>270</v>
      </c>
      <c r="AT286" s="246" t="s">
        <v>154</v>
      </c>
      <c r="AU286" s="246" t="s">
        <v>88</v>
      </c>
      <c r="AY286" s="17" t="s">
        <v>147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7" t="s">
        <v>86</v>
      </c>
      <c r="BK286" s="247">
        <f>ROUND(I286*H286,2)</f>
        <v>0</v>
      </c>
      <c r="BL286" s="17" t="s">
        <v>237</v>
      </c>
      <c r="BM286" s="246" t="s">
        <v>512</v>
      </c>
    </row>
    <row r="287" s="2" customFormat="1">
      <c r="A287" s="38"/>
      <c r="B287" s="39"/>
      <c r="C287" s="40"/>
      <c r="D287" s="248" t="s">
        <v>152</v>
      </c>
      <c r="E287" s="40"/>
      <c r="F287" s="249" t="s">
        <v>513</v>
      </c>
      <c r="G287" s="40"/>
      <c r="H287" s="40"/>
      <c r="I287" s="144"/>
      <c r="J287" s="40"/>
      <c r="K287" s="40"/>
      <c r="L287" s="44"/>
      <c r="M287" s="250"/>
      <c r="N287" s="25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152</v>
      </c>
      <c r="AU287" s="17" t="s">
        <v>88</v>
      </c>
    </row>
    <row r="288" s="2" customFormat="1" ht="21.75" customHeight="1">
      <c r="A288" s="38"/>
      <c r="B288" s="39"/>
      <c r="C288" s="234" t="s">
        <v>514</v>
      </c>
      <c r="D288" s="234" t="s">
        <v>148</v>
      </c>
      <c r="E288" s="235" t="s">
        <v>515</v>
      </c>
      <c r="F288" s="236" t="s">
        <v>516</v>
      </c>
      <c r="G288" s="237" t="s">
        <v>373</v>
      </c>
      <c r="H288" s="298"/>
      <c r="I288" s="239"/>
      <c r="J288" s="240">
        <f>ROUND(I288*H288,2)</f>
        <v>0</v>
      </c>
      <c r="K288" s="241"/>
      <c r="L288" s="44"/>
      <c r="M288" s="242" t="s">
        <v>1</v>
      </c>
      <c r="N288" s="243" t="s">
        <v>43</v>
      </c>
      <c r="O288" s="91"/>
      <c r="P288" s="244">
        <f>O288*H288</f>
        <v>0</v>
      </c>
      <c r="Q288" s="244">
        <v>0</v>
      </c>
      <c r="R288" s="244">
        <f>Q288*H288</f>
        <v>0</v>
      </c>
      <c r="S288" s="244">
        <v>0</v>
      </c>
      <c r="T288" s="24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6" t="s">
        <v>237</v>
      </c>
      <c r="AT288" s="246" t="s">
        <v>148</v>
      </c>
      <c r="AU288" s="246" t="s">
        <v>88</v>
      </c>
      <c r="AY288" s="17" t="s">
        <v>147</v>
      </c>
      <c r="BE288" s="247">
        <f>IF(N288="základní",J288,0)</f>
        <v>0</v>
      </c>
      <c r="BF288" s="247">
        <f>IF(N288="snížená",J288,0)</f>
        <v>0</v>
      </c>
      <c r="BG288" s="247">
        <f>IF(N288="zákl. přenesená",J288,0)</f>
        <v>0</v>
      </c>
      <c r="BH288" s="247">
        <f>IF(N288="sníž. přenesená",J288,0)</f>
        <v>0</v>
      </c>
      <c r="BI288" s="247">
        <f>IF(N288="nulová",J288,0)</f>
        <v>0</v>
      </c>
      <c r="BJ288" s="17" t="s">
        <v>86</v>
      </c>
      <c r="BK288" s="247">
        <f>ROUND(I288*H288,2)</f>
        <v>0</v>
      </c>
      <c r="BL288" s="17" t="s">
        <v>237</v>
      </c>
      <c r="BM288" s="246" t="s">
        <v>517</v>
      </c>
    </row>
    <row r="289" s="12" customFormat="1" ht="22.8" customHeight="1">
      <c r="A289" s="12"/>
      <c r="B289" s="220"/>
      <c r="C289" s="221"/>
      <c r="D289" s="222" t="s">
        <v>77</v>
      </c>
      <c r="E289" s="252" t="s">
        <v>518</v>
      </c>
      <c r="F289" s="252" t="s">
        <v>519</v>
      </c>
      <c r="G289" s="221"/>
      <c r="H289" s="221"/>
      <c r="I289" s="224"/>
      <c r="J289" s="253">
        <f>BK289</f>
        <v>0</v>
      </c>
      <c r="K289" s="221"/>
      <c r="L289" s="226"/>
      <c r="M289" s="227"/>
      <c r="N289" s="228"/>
      <c r="O289" s="228"/>
      <c r="P289" s="229">
        <f>SUM(P290:P306)</f>
        <v>0</v>
      </c>
      <c r="Q289" s="228"/>
      <c r="R289" s="229">
        <f>SUM(R290:R306)</f>
        <v>0.13903570000000001</v>
      </c>
      <c r="S289" s="228"/>
      <c r="T289" s="230">
        <f>SUM(T290:T306)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1" t="s">
        <v>88</v>
      </c>
      <c r="AT289" s="232" t="s">
        <v>77</v>
      </c>
      <c r="AU289" s="232" t="s">
        <v>86</v>
      </c>
      <c r="AY289" s="231" t="s">
        <v>147</v>
      </c>
      <c r="BK289" s="233">
        <f>SUM(BK290:BK306)</f>
        <v>0</v>
      </c>
    </row>
    <row r="290" s="2" customFormat="1" ht="21.75" customHeight="1">
      <c r="A290" s="38"/>
      <c r="B290" s="39"/>
      <c r="C290" s="234" t="s">
        <v>520</v>
      </c>
      <c r="D290" s="234" t="s">
        <v>148</v>
      </c>
      <c r="E290" s="235" t="s">
        <v>521</v>
      </c>
      <c r="F290" s="236" t="s">
        <v>522</v>
      </c>
      <c r="G290" s="237" t="s">
        <v>214</v>
      </c>
      <c r="H290" s="238">
        <v>215.46000000000001</v>
      </c>
      <c r="I290" s="239"/>
      <c r="J290" s="240">
        <f>ROUND(I290*H290,2)</f>
        <v>0</v>
      </c>
      <c r="K290" s="241"/>
      <c r="L290" s="44"/>
      <c r="M290" s="242" t="s">
        <v>1</v>
      </c>
      <c r="N290" s="243" t="s">
        <v>43</v>
      </c>
      <c r="O290" s="91"/>
      <c r="P290" s="244">
        <f>O290*H290</f>
        <v>0</v>
      </c>
      <c r="Q290" s="244">
        <v>2.0000000000000002E-05</v>
      </c>
      <c r="R290" s="244">
        <f>Q290*H290</f>
        <v>0.0043092000000000009</v>
      </c>
      <c r="S290" s="244">
        <v>0</v>
      </c>
      <c r="T290" s="24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6" t="s">
        <v>237</v>
      </c>
      <c r="AT290" s="246" t="s">
        <v>148</v>
      </c>
      <c r="AU290" s="246" t="s">
        <v>88</v>
      </c>
      <c r="AY290" s="17" t="s">
        <v>147</v>
      </c>
      <c r="BE290" s="247">
        <f>IF(N290="základní",J290,0)</f>
        <v>0</v>
      </c>
      <c r="BF290" s="247">
        <f>IF(N290="snížená",J290,0)</f>
        <v>0</v>
      </c>
      <c r="BG290" s="247">
        <f>IF(N290="zákl. přenesená",J290,0)</f>
        <v>0</v>
      </c>
      <c r="BH290" s="247">
        <f>IF(N290="sníž. přenesená",J290,0)</f>
        <v>0</v>
      </c>
      <c r="BI290" s="247">
        <f>IF(N290="nulová",J290,0)</f>
        <v>0</v>
      </c>
      <c r="BJ290" s="17" t="s">
        <v>86</v>
      </c>
      <c r="BK290" s="247">
        <f>ROUND(I290*H290,2)</f>
        <v>0</v>
      </c>
      <c r="BL290" s="17" t="s">
        <v>237</v>
      </c>
      <c r="BM290" s="246" t="s">
        <v>523</v>
      </c>
    </row>
    <row r="291" s="13" customFormat="1">
      <c r="A291" s="13"/>
      <c r="B291" s="254"/>
      <c r="C291" s="255"/>
      <c r="D291" s="248" t="s">
        <v>171</v>
      </c>
      <c r="E291" s="256" t="s">
        <v>1</v>
      </c>
      <c r="F291" s="257" t="s">
        <v>524</v>
      </c>
      <c r="G291" s="255"/>
      <c r="H291" s="258">
        <v>307.80000000000001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4" t="s">
        <v>171</v>
      </c>
      <c r="AU291" s="264" t="s">
        <v>88</v>
      </c>
      <c r="AV291" s="13" t="s">
        <v>88</v>
      </c>
      <c r="AW291" s="13" t="s">
        <v>34</v>
      </c>
      <c r="AX291" s="13" t="s">
        <v>78</v>
      </c>
      <c r="AY291" s="264" t="s">
        <v>147</v>
      </c>
    </row>
    <row r="292" s="13" customFormat="1">
      <c r="A292" s="13"/>
      <c r="B292" s="254"/>
      <c r="C292" s="255"/>
      <c r="D292" s="248" t="s">
        <v>171</v>
      </c>
      <c r="E292" s="256" t="s">
        <v>1</v>
      </c>
      <c r="F292" s="257" t="s">
        <v>525</v>
      </c>
      <c r="G292" s="255"/>
      <c r="H292" s="258">
        <v>-92.340000000000003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4" t="s">
        <v>171</v>
      </c>
      <c r="AU292" s="264" t="s">
        <v>88</v>
      </c>
      <c r="AV292" s="13" t="s">
        <v>88</v>
      </c>
      <c r="AW292" s="13" t="s">
        <v>34</v>
      </c>
      <c r="AX292" s="13" t="s">
        <v>78</v>
      </c>
      <c r="AY292" s="264" t="s">
        <v>147</v>
      </c>
    </row>
    <row r="293" s="14" customFormat="1">
      <c r="A293" s="14"/>
      <c r="B293" s="265"/>
      <c r="C293" s="266"/>
      <c r="D293" s="248" t="s">
        <v>171</v>
      </c>
      <c r="E293" s="267" t="s">
        <v>1</v>
      </c>
      <c r="F293" s="268" t="s">
        <v>176</v>
      </c>
      <c r="G293" s="266"/>
      <c r="H293" s="269">
        <v>215.46000000000001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5" t="s">
        <v>171</v>
      </c>
      <c r="AU293" s="275" t="s">
        <v>88</v>
      </c>
      <c r="AV293" s="14" t="s">
        <v>146</v>
      </c>
      <c r="AW293" s="14" t="s">
        <v>34</v>
      </c>
      <c r="AX293" s="14" t="s">
        <v>86</v>
      </c>
      <c r="AY293" s="275" t="s">
        <v>147</v>
      </c>
    </row>
    <row r="294" s="2" customFormat="1" ht="21.75" customHeight="1">
      <c r="A294" s="38"/>
      <c r="B294" s="39"/>
      <c r="C294" s="234" t="s">
        <v>526</v>
      </c>
      <c r="D294" s="234" t="s">
        <v>148</v>
      </c>
      <c r="E294" s="235" t="s">
        <v>527</v>
      </c>
      <c r="F294" s="236" t="s">
        <v>528</v>
      </c>
      <c r="G294" s="237" t="s">
        <v>214</v>
      </c>
      <c r="H294" s="238">
        <v>149.40000000000001</v>
      </c>
      <c r="I294" s="239"/>
      <c r="J294" s="240">
        <f>ROUND(I294*H294,2)</f>
        <v>0</v>
      </c>
      <c r="K294" s="241"/>
      <c r="L294" s="44"/>
      <c r="M294" s="242" t="s">
        <v>1</v>
      </c>
      <c r="N294" s="243" t="s">
        <v>43</v>
      </c>
      <c r="O294" s="91"/>
      <c r="P294" s="244">
        <f>O294*H294</f>
        <v>0</v>
      </c>
      <c r="Q294" s="244">
        <v>2.0000000000000002E-05</v>
      </c>
      <c r="R294" s="244">
        <f>Q294*H294</f>
        <v>0.0029880000000000002</v>
      </c>
      <c r="S294" s="244">
        <v>0</v>
      </c>
      <c r="T294" s="24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6" t="s">
        <v>237</v>
      </c>
      <c r="AT294" s="246" t="s">
        <v>148</v>
      </c>
      <c r="AU294" s="246" t="s">
        <v>88</v>
      </c>
      <c r="AY294" s="17" t="s">
        <v>147</v>
      </c>
      <c r="BE294" s="247">
        <f>IF(N294="základní",J294,0)</f>
        <v>0</v>
      </c>
      <c r="BF294" s="247">
        <f>IF(N294="snížená",J294,0)</f>
        <v>0</v>
      </c>
      <c r="BG294" s="247">
        <f>IF(N294="zákl. přenesená",J294,0)</f>
        <v>0</v>
      </c>
      <c r="BH294" s="247">
        <f>IF(N294="sníž. přenesená",J294,0)</f>
        <v>0</v>
      </c>
      <c r="BI294" s="247">
        <f>IF(N294="nulová",J294,0)</f>
        <v>0</v>
      </c>
      <c r="BJ294" s="17" t="s">
        <v>86</v>
      </c>
      <c r="BK294" s="247">
        <f>ROUND(I294*H294,2)</f>
        <v>0</v>
      </c>
      <c r="BL294" s="17" t="s">
        <v>237</v>
      </c>
      <c r="BM294" s="246" t="s">
        <v>529</v>
      </c>
    </row>
    <row r="295" s="13" customFormat="1">
      <c r="A295" s="13"/>
      <c r="B295" s="254"/>
      <c r="C295" s="255"/>
      <c r="D295" s="248" t="s">
        <v>171</v>
      </c>
      <c r="E295" s="256" t="s">
        <v>1</v>
      </c>
      <c r="F295" s="257" t="s">
        <v>530</v>
      </c>
      <c r="G295" s="255"/>
      <c r="H295" s="258">
        <v>149.40000000000001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4" t="s">
        <v>171</v>
      </c>
      <c r="AU295" s="264" t="s">
        <v>88</v>
      </c>
      <c r="AV295" s="13" t="s">
        <v>88</v>
      </c>
      <c r="AW295" s="13" t="s">
        <v>34</v>
      </c>
      <c r="AX295" s="13" t="s">
        <v>86</v>
      </c>
      <c r="AY295" s="264" t="s">
        <v>147</v>
      </c>
    </row>
    <row r="296" s="2" customFormat="1" ht="21.75" customHeight="1">
      <c r="A296" s="38"/>
      <c r="B296" s="39"/>
      <c r="C296" s="234" t="s">
        <v>531</v>
      </c>
      <c r="D296" s="234" t="s">
        <v>148</v>
      </c>
      <c r="E296" s="235" t="s">
        <v>532</v>
      </c>
      <c r="F296" s="236" t="s">
        <v>533</v>
      </c>
      <c r="G296" s="237" t="s">
        <v>214</v>
      </c>
      <c r="H296" s="238">
        <v>360.08999999999997</v>
      </c>
      <c r="I296" s="239"/>
      <c r="J296" s="240">
        <f>ROUND(I296*H296,2)</f>
        <v>0</v>
      </c>
      <c r="K296" s="241"/>
      <c r="L296" s="44"/>
      <c r="M296" s="242" t="s">
        <v>1</v>
      </c>
      <c r="N296" s="243" t="s">
        <v>43</v>
      </c>
      <c r="O296" s="91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6" t="s">
        <v>237</v>
      </c>
      <c r="AT296" s="246" t="s">
        <v>148</v>
      </c>
      <c r="AU296" s="246" t="s">
        <v>88</v>
      </c>
      <c r="AY296" s="17" t="s">
        <v>147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7" t="s">
        <v>86</v>
      </c>
      <c r="BK296" s="247">
        <f>ROUND(I296*H296,2)</f>
        <v>0</v>
      </c>
      <c r="BL296" s="17" t="s">
        <v>237</v>
      </c>
      <c r="BM296" s="246" t="s">
        <v>534</v>
      </c>
    </row>
    <row r="297" s="13" customFormat="1">
      <c r="A297" s="13"/>
      <c r="B297" s="254"/>
      <c r="C297" s="255"/>
      <c r="D297" s="248" t="s">
        <v>171</v>
      </c>
      <c r="E297" s="256" t="s">
        <v>1</v>
      </c>
      <c r="F297" s="257" t="s">
        <v>535</v>
      </c>
      <c r="G297" s="255"/>
      <c r="H297" s="258">
        <v>158.40000000000001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4" t="s">
        <v>171</v>
      </c>
      <c r="AU297" s="264" t="s">
        <v>88</v>
      </c>
      <c r="AV297" s="13" t="s">
        <v>88</v>
      </c>
      <c r="AW297" s="13" t="s">
        <v>34</v>
      </c>
      <c r="AX297" s="13" t="s">
        <v>78</v>
      </c>
      <c r="AY297" s="264" t="s">
        <v>147</v>
      </c>
    </row>
    <row r="298" s="13" customFormat="1">
      <c r="A298" s="13"/>
      <c r="B298" s="254"/>
      <c r="C298" s="255"/>
      <c r="D298" s="248" t="s">
        <v>171</v>
      </c>
      <c r="E298" s="256" t="s">
        <v>1</v>
      </c>
      <c r="F298" s="257" t="s">
        <v>536</v>
      </c>
      <c r="G298" s="255"/>
      <c r="H298" s="258">
        <v>201.69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4" t="s">
        <v>171</v>
      </c>
      <c r="AU298" s="264" t="s">
        <v>88</v>
      </c>
      <c r="AV298" s="13" t="s">
        <v>88</v>
      </c>
      <c r="AW298" s="13" t="s">
        <v>34</v>
      </c>
      <c r="AX298" s="13" t="s">
        <v>78</v>
      </c>
      <c r="AY298" s="264" t="s">
        <v>147</v>
      </c>
    </row>
    <row r="299" s="14" customFormat="1">
      <c r="A299" s="14"/>
      <c r="B299" s="265"/>
      <c r="C299" s="266"/>
      <c r="D299" s="248" t="s">
        <v>171</v>
      </c>
      <c r="E299" s="267" t="s">
        <v>1</v>
      </c>
      <c r="F299" s="268" t="s">
        <v>176</v>
      </c>
      <c r="G299" s="266"/>
      <c r="H299" s="269">
        <v>360.09000000000003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5" t="s">
        <v>171</v>
      </c>
      <c r="AU299" s="275" t="s">
        <v>88</v>
      </c>
      <c r="AV299" s="14" t="s">
        <v>146</v>
      </c>
      <c r="AW299" s="14" t="s">
        <v>34</v>
      </c>
      <c r="AX299" s="14" t="s">
        <v>86</v>
      </c>
      <c r="AY299" s="275" t="s">
        <v>147</v>
      </c>
    </row>
    <row r="300" s="2" customFormat="1" ht="21.75" customHeight="1">
      <c r="A300" s="38"/>
      <c r="B300" s="39"/>
      <c r="C300" s="234" t="s">
        <v>537</v>
      </c>
      <c r="D300" s="234" t="s">
        <v>148</v>
      </c>
      <c r="E300" s="235" t="s">
        <v>538</v>
      </c>
      <c r="F300" s="236" t="s">
        <v>539</v>
      </c>
      <c r="G300" s="237" t="s">
        <v>214</v>
      </c>
      <c r="H300" s="238">
        <v>307.80000000000001</v>
      </c>
      <c r="I300" s="239"/>
      <c r="J300" s="240">
        <f>ROUND(I300*H300,2)</f>
        <v>0</v>
      </c>
      <c r="K300" s="241"/>
      <c r="L300" s="44"/>
      <c r="M300" s="242" t="s">
        <v>1</v>
      </c>
      <c r="N300" s="243" t="s">
        <v>43</v>
      </c>
      <c r="O300" s="91"/>
      <c r="P300" s="244">
        <f>O300*H300</f>
        <v>0</v>
      </c>
      <c r="Q300" s="244">
        <v>0.00022000000000000001</v>
      </c>
      <c r="R300" s="244">
        <f>Q300*H300</f>
        <v>0.067715999999999998</v>
      </c>
      <c r="S300" s="244">
        <v>0</v>
      </c>
      <c r="T300" s="245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6" t="s">
        <v>237</v>
      </c>
      <c r="AT300" s="246" t="s">
        <v>148</v>
      </c>
      <c r="AU300" s="246" t="s">
        <v>88</v>
      </c>
      <c r="AY300" s="17" t="s">
        <v>147</v>
      </c>
      <c r="BE300" s="247">
        <f>IF(N300="základní",J300,0)</f>
        <v>0</v>
      </c>
      <c r="BF300" s="247">
        <f>IF(N300="snížená",J300,0)</f>
        <v>0</v>
      </c>
      <c r="BG300" s="247">
        <f>IF(N300="zákl. přenesená",J300,0)</f>
        <v>0</v>
      </c>
      <c r="BH300" s="247">
        <f>IF(N300="sníž. přenesená",J300,0)</f>
        <v>0</v>
      </c>
      <c r="BI300" s="247">
        <f>IF(N300="nulová",J300,0)</f>
        <v>0</v>
      </c>
      <c r="BJ300" s="17" t="s">
        <v>86</v>
      </c>
      <c r="BK300" s="247">
        <f>ROUND(I300*H300,2)</f>
        <v>0</v>
      </c>
      <c r="BL300" s="17" t="s">
        <v>237</v>
      </c>
      <c r="BM300" s="246" t="s">
        <v>540</v>
      </c>
    </row>
    <row r="301" s="13" customFormat="1">
      <c r="A301" s="13"/>
      <c r="B301" s="254"/>
      <c r="C301" s="255"/>
      <c r="D301" s="248" t="s">
        <v>171</v>
      </c>
      <c r="E301" s="256" t="s">
        <v>1</v>
      </c>
      <c r="F301" s="257" t="s">
        <v>541</v>
      </c>
      <c r="G301" s="255"/>
      <c r="H301" s="258">
        <v>307.80000000000001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4" t="s">
        <v>171</v>
      </c>
      <c r="AU301" s="264" t="s">
        <v>88</v>
      </c>
      <c r="AV301" s="13" t="s">
        <v>88</v>
      </c>
      <c r="AW301" s="13" t="s">
        <v>34</v>
      </c>
      <c r="AX301" s="13" t="s">
        <v>86</v>
      </c>
      <c r="AY301" s="264" t="s">
        <v>147</v>
      </c>
    </row>
    <row r="302" s="2" customFormat="1" ht="21.75" customHeight="1">
      <c r="A302" s="38"/>
      <c r="B302" s="39"/>
      <c r="C302" s="234" t="s">
        <v>542</v>
      </c>
      <c r="D302" s="234" t="s">
        <v>148</v>
      </c>
      <c r="E302" s="235" t="s">
        <v>543</v>
      </c>
      <c r="F302" s="236" t="s">
        <v>544</v>
      </c>
      <c r="G302" s="237" t="s">
        <v>214</v>
      </c>
      <c r="H302" s="238">
        <v>201.69</v>
      </c>
      <c r="I302" s="239"/>
      <c r="J302" s="240">
        <f>ROUND(I302*H302,2)</f>
        <v>0</v>
      </c>
      <c r="K302" s="241"/>
      <c r="L302" s="44"/>
      <c r="M302" s="242" t="s">
        <v>1</v>
      </c>
      <c r="N302" s="243" t="s">
        <v>43</v>
      </c>
      <c r="O302" s="91"/>
      <c r="P302" s="244">
        <f>O302*H302</f>
        <v>0</v>
      </c>
      <c r="Q302" s="244">
        <v>0.00025000000000000001</v>
      </c>
      <c r="R302" s="244">
        <f>Q302*H302</f>
        <v>0.050422500000000002</v>
      </c>
      <c r="S302" s="244">
        <v>0</v>
      </c>
      <c r="T302" s="24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6" t="s">
        <v>237</v>
      </c>
      <c r="AT302" s="246" t="s">
        <v>148</v>
      </c>
      <c r="AU302" s="246" t="s">
        <v>88</v>
      </c>
      <c r="AY302" s="17" t="s">
        <v>147</v>
      </c>
      <c r="BE302" s="247">
        <f>IF(N302="základní",J302,0)</f>
        <v>0</v>
      </c>
      <c r="BF302" s="247">
        <f>IF(N302="snížená",J302,0)</f>
        <v>0</v>
      </c>
      <c r="BG302" s="247">
        <f>IF(N302="zákl. přenesená",J302,0)</f>
        <v>0</v>
      </c>
      <c r="BH302" s="247">
        <f>IF(N302="sníž. přenesená",J302,0)</f>
        <v>0</v>
      </c>
      <c r="BI302" s="247">
        <f>IF(N302="nulová",J302,0)</f>
        <v>0</v>
      </c>
      <c r="BJ302" s="17" t="s">
        <v>86</v>
      </c>
      <c r="BK302" s="247">
        <f>ROUND(I302*H302,2)</f>
        <v>0</v>
      </c>
      <c r="BL302" s="17" t="s">
        <v>237</v>
      </c>
      <c r="BM302" s="246" t="s">
        <v>545</v>
      </c>
    </row>
    <row r="303" s="2" customFormat="1">
      <c r="A303" s="38"/>
      <c r="B303" s="39"/>
      <c r="C303" s="40"/>
      <c r="D303" s="248" t="s">
        <v>152</v>
      </c>
      <c r="E303" s="40"/>
      <c r="F303" s="249" t="s">
        <v>546</v>
      </c>
      <c r="G303" s="40"/>
      <c r="H303" s="40"/>
      <c r="I303" s="144"/>
      <c r="J303" s="40"/>
      <c r="K303" s="40"/>
      <c r="L303" s="44"/>
      <c r="M303" s="250"/>
      <c r="N303" s="251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152</v>
      </c>
      <c r="AU303" s="17" t="s">
        <v>88</v>
      </c>
    </row>
    <row r="304" s="13" customFormat="1">
      <c r="A304" s="13"/>
      <c r="B304" s="254"/>
      <c r="C304" s="255"/>
      <c r="D304" s="248" t="s">
        <v>171</v>
      </c>
      <c r="E304" s="256" t="s">
        <v>1</v>
      </c>
      <c r="F304" s="257" t="s">
        <v>547</v>
      </c>
      <c r="G304" s="255"/>
      <c r="H304" s="258">
        <v>201.69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4" t="s">
        <v>171</v>
      </c>
      <c r="AU304" s="264" t="s">
        <v>88</v>
      </c>
      <c r="AV304" s="13" t="s">
        <v>88</v>
      </c>
      <c r="AW304" s="13" t="s">
        <v>34</v>
      </c>
      <c r="AX304" s="13" t="s">
        <v>86</v>
      </c>
      <c r="AY304" s="264" t="s">
        <v>147</v>
      </c>
    </row>
    <row r="305" s="2" customFormat="1" ht="21.75" customHeight="1">
      <c r="A305" s="38"/>
      <c r="B305" s="39"/>
      <c r="C305" s="234" t="s">
        <v>548</v>
      </c>
      <c r="D305" s="234" t="s">
        <v>148</v>
      </c>
      <c r="E305" s="235" t="s">
        <v>549</v>
      </c>
      <c r="F305" s="236" t="s">
        <v>550</v>
      </c>
      <c r="G305" s="237" t="s">
        <v>214</v>
      </c>
      <c r="H305" s="238">
        <v>20</v>
      </c>
      <c r="I305" s="239"/>
      <c r="J305" s="240">
        <f>ROUND(I305*H305,2)</f>
        <v>0</v>
      </c>
      <c r="K305" s="241"/>
      <c r="L305" s="44"/>
      <c r="M305" s="242" t="s">
        <v>1</v>
      </c>
      <c r="N305" s="243" t="s">
        <v>43</v>
      </c>
      <c r="O305" s="91"/>
      <c r="P305" s="244">
        <f>O305*H305</f>
        <v>0</v>
      </c>
      <c r="Q305" s="244">
        <v>2.0000000000000002E-05</v>
      </c>
      <c r="R305" s="244">
        <f>Q305*H305</f>
        <v>0.00040000000000000002</v>
      </c>
      <c r="S305" s="244">
        <v>0</v>
      </c>
      <c r="T305" s="245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6" t="s">
        <v>237</v>
      </c>
      <c r="AT305" s="246" t="s">
        <v>148</v>
      </c>
      <c r="AU305" s="246" t="s">
        <v>88</v>
      </c>
      <c r="AY305" s="17" t="s">
        <v>147</v>
      </c>
      <c r="BE305" s="247">
        <f>IF(N305="základní",J305,0)</f>
        <v>0</v>
      </c>
      <c r="BF305" s="247">
        <f>IF(N305="snížená",J305,0)</f>
        <v>0</v>
      </c>
      <c r="BG305" s="247">
        <f>IF(N305="zákl. přenesená",J305,0)</f>
        <v>0</v>
      </c>
      <c r="BH305" s="247">
        <f>IF(N305="sníž. přenesená",J305,0)</f>
        <v>0</v>
      </c>
      <c r="BI305" s="247">
        <f>IF(N305="nulová",J305,0)</f>
        <v>0</v>
      </c>
      <c r="BJ305" s="17" t="s">
        <v>86</v>
      </c>
      <c r="BK305" s="247">
        <f>ROUND(I305*H305,2)</f>
        <v>0</v>
      </c>
      <c r="BL305" s="17" t="s">
        <v>237</v>
      </c>
      <c r="BM305" s="246" t="s">
        <v>551</v>
      </c>
    </row>
    <row r="306" s="2" customFormat="1" ht="21.75" customHeight="1">
      <c r="A306" s="38"/>
      <c r="B306" s="39"/>
      <c r="C306" s="234" t="s">
        <v>552</v>
      </c>
      <c r="D306" s="234" t="s">
        <v>148</v>
      </c>
      <c r="E306" s="235" t="s">
        <v>553</v>
      </c>
      <c r="F306" s="236" t="s">
        <v>554</v>
      </c>
      <c r="G306" s="237" t="s">
        <v>214</v>
      </c>
      <c r="H306" s="238">
        <v>20</v>
      </c>
      <c r="I306" s="239"/>
      <c r="J306" s="240">
        <f>ROUND(I306*H306,2)</f>
        <v>0</v>
      </c>
      <c r="K306" s="241"/>
      <c r="L306" s="44"/>
      <c r="M306" s="299" t="s">
        <v>1</v>
      </c>
      <c r="N306" s="300" t="s">
        <v>43</v>
      </c>
      <c r="O306" s="301"/>
      <c r="P306" s="302">
        <f>O306*H306</f>
        <v>0</v>
      </c>
      <c r="Q306" s="302">
        <v>0.00066</v>
      </c>
      <c r="R306" s="302">
        <f>Q306*H306</f>
        <v>0.0132</v>
      </c>
      <c r="S306" s="302">
        <v>0</v>
      </c>
      <c r="T306" s="303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6" t="s">
        <v>237</v>
      </c>
      <c r="AT306" s="246" t="s">
        <v>148</v>
      </c>
      <c r="AU306" s="246" t="s">
        <v>88</v>
      </c>
      <c r="AY306" s="17" t="s">
        <v>147</v>
      </c>
      <c r="BE306" s="247">
        <f>IF(N306="základní",J306,0)</f>
        <v>0</v>
      </c>
      <c r="BF306" s="247">
        <f>IF(N306="snížená",J306,0)</f>
        <v>0</v>
      </c>
      <c r="BG306" s="247">
        <f>IF(N306="zákl. přenesená",J306,0)</f>
        <v>0</v>
      </c>
      <c r="BH306" s="247">
        <f>IF(N306="sníž. přenesená",J306,0)</f>
        <v>0</v>
      </c>
      <c r="BI306" s="247">
        <f>IF(N306="nulová",J306,0)</f>
        <v>0</v>
      </c>
      <c r="BJ306" s="17" t="s">
        <v>86</v>
      </c>
      <c r="BK306" s="247">
        <f>ROUND(I306*H306,2)</f>
        <v>0</v>
      </c>
      <c r="BL306" s="17" t="s">
        <v>237</v>
      </c>
      <c r="BM306" s="246" t="s">
        <v>555</v>
      </c>
    </row>
    <row r="307" s="2" customFormat="1" ht="6.96" customHeight="1">
      <c r="A307" s="38"/>
      <c r="B307" s="66"/>
      <c r="C307" s="67"/>
      <c r="D307" s="67"/>
      <c r="E307" s="67"/>
      <c r="F307" s="67"/>
      <c r="G307" s="67"/>
      <c r="H307" s="67"/>
      <c r="I307" s="183"/>
      <c r="J307" s="67"/>
      <c r="K307" s="67"/>
      <c r="L307" s="44"/>
      <c r="M307" s="38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</row>
  </sheetData>
  <sheetProtection sheet="1" autoFilter="0" formatColumns="0" formatRows="0" objects="1" scenarios="1" spinCount="100000" saltValue="yse3aPARLTtUuYS2vOVKrVYfLfLl3uNh52ocZrzKPIsh7r8c7xeM+A5SBXNsOgvvckQ6cpFJaTZL4vtEGJmAiA==" hashValue="S9ixbp1OM4GuQNu0XtwUTO7Pv6pmOHjajRGa8JaponaDy4VknODDgKsaluONNv4fhQOTVWutw7l59OFuQgQpwQ==" algorithmName="SHA-512" password="C1E4"/>
  <autoFilter ref="C130:K30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88</v>
      </c>
    </row>
    <row r="4" s="1" customFormat="1" ht="24.96" customHeight="1">
      <c r="B4" s="20"/>
      <c r="D4" s="140" t="s">
        <v>108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Byšice ON - oprava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556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21. 5. 2020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zakázky'!E17="","",'Rekapitulace zakázky'!E17)</f>
        <v xml:space="preserve"> </v>
      </c>
      <c r="F21" s="38"/>
      <c r="G21" s="38"/>
      <c r="H21" s="38"/>
      <c r="I21" s="147" t="s">
        <v>28</v>
      </c>
      <c r="J21" s="146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36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38</v>
      </c>
      <c r="E30" s="38"/>
      <c r="F30" s="38"/>
      <c r="G30" s="38"/>
      <c r="H30" s="38"/>
      <c r="I30" s="144"/>
      <c r="J30" s="157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40</v>
      </c>
      <c r="G32" s="38"/>
      <c r="H32" s="38"/>
      <c r="I32" s="159" t="s">
        <v>39</v>
      </c>
      <c r="J32" s="158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42</v>
      </c>
      <c r="E33" s="142" t="s">
        <v>43</v>
      </c>
      <c r="F33" s="161">
        <f>ROUND((SUM(BE137:BE427)),  2)</f>
        <v>0</v>
      </c>
      <c r="G33" s="38"/>
      <c r="H33" s="38"/>
      <c r="I33" s="162">
        <v>0.20999999999999999</v>
      </c>
      <c r="J33" s="161">
        <f>ROUND(((SUM(BE137:BE427))*I33),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61">
        <f>ROUND((SUM(BF137:BF427)),  2)</f>
        <v>0</v>
      </c>
      <c r="G34" s="38"/>
      <c r="H34" s="38"/>
      <c r="I34" s="162">
        <v>0.14999999999999999</v>
      </c>
      <c r="J34" s="161">
        <f>ROUND(((SUM(BF137:BF427))*I34),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61">
        <f>ROUND((SUM(BG137:BG427)),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61">
        <f>ROUND((SUM(BH137:BH427)),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61">
        <f>ROUND((SUM(BI137:BI427)),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55</v>
      </c>
      <c r="E65" s="179"/>
      <c r="F65" s="179"/>
      <c r="G65" s="171" t="s">
        <v>56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Byšice ON - oprava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Oprava vnějšího pláště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Byšice</v>
      </c>
      <c r="G89" s="40"/>
      <c r="H89" s="40"/>
      <c r="I89" s="147" t="s">
        <v>22</v>
      </c>
      <c r="J89" s="79" t="str">
        <f>IF(J12="","",J12)</f>
        <v>21. 5. 2020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116</v>
      </c>
      <c r="E97" s="196"/>
      <c r="F97" s="196"/>
      <c r="G97" s="196"/>
      <c r="H97" s="196"/>
      <c r="I97" s="197"/>
      <c r="J97" s="198">
        <f>J138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119</v>
      </c>
      <c r="E98" s="196"/>
      <c r="F98" s="196"/>
      <c r="G98" s="196"/>
      <c r="H98" s="196"/>
      <c r="I98" s="197"/>
      <c r="J98" s="198">
        <f>J140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00"/>
      <c r="C99" s="201"/>
      <c r="D99" s="202" t="s">
        <v>120</v>
      </c>
      <c r="E99" s="203"/>
      <c r="F99" s="203"/>
      <c r="G99" s="203"/>
      <c r="H99" s="203"/>
      <c r="I99" s="204"/>
      <c r="J99" s="205">
        <f>J141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557</v>
      </c>
      <c r="E100" s="203"/>
      <c r="F100" s="203"/>
      <c r="G100" s="203"/>
      <c r="H100" s="203"/>
      <c r="I100" s="204"/>
      <c r="J100" s="205">
        <f>J160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558</v>
      </c>
      <c r="E101" s="203"/>
      <c r="F101" s="203"/>
      <c r="G101" s="203"/>
      <c r="H101" s="203"/>
      <c r="I101" s="204"/>
      <c r="J101" s="205">
        <f>J220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559</v>
      </c>
      <c r="E102" s="203"/>
      <c r="F102" s="203"/>
      <c r="G102" s="203"/>
      <c r="H102" s="203"/>
      <c r="I102" s="204"/>
      <c r="J102" s="205">
        <f>J225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560</v>
      </c>
      <c r="E103" s="203"/>
      <c r="F103" s="203"/>
      <c r="G103" s="203"/>
      <c r="H103" s="203"/>
      <c r="I103" s="204"/>
      <c r="J103" s="205">
        <f>J271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123</v>
      </c>
      <c r="E104" s="203"/>
      <c r="F104" s="203"/>
      <c r="G104" s="203"/>
      <c r="H104" s="203"/>
      <c r="I104" s="204"/>
      <c r="J104" s="205">
        <f>J283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3"/>
      <c r="C105" s="194"/>
      <c r="D105" s="195" t="s">
        <v>124</v>
      </c>
      <c r="E105" s="196"/>
      <c r="F105" s="196"/>
      <c r="G105" s="196"/>
      <c r="H105" s="196"/>
      <c r="I105" s="197"/>
      <c r="J105" s="198">
        <f>J285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00"/>
      <c r="C106" s="201"/>
      <c r="D106" s="202" t="s">
        <v>561</v>
      </c>
      <c r="E106" s="203"/>
      <c r="F106" s="203"/>
      <c r="G106" s="203"/>
      <c r="H106" s="203"/>
      <c r="I106" s="204"/>
      <c r="J106" s="205">
        <f>J286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562</v>
      </c>
      <c r="E107" s="203"/>
      <c r="F107" s="203"/>
      <c r="G107" s="203"/>
      <c r="H107" s="203"/>
      <c r="I107" s="204"/>
      <c r="J107" s="205">
        <f>J288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563</v>
      </c>
      <c r="E108" s="203"/>
      <c r="F108" s="203"/>
      <c r="G108" s="203"/>
      <c r="H108" s="203"/>
      <c r="I108" s="204"/>
      <c r="J108" s="205">
        <f>J300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564</v>
      </c>
      <c r="E109" s="203"/>
      <c r="F109" s="203"/>
      <c r="G109" s="203"/>
      <c r="H109" s="203"/>
      <c r="I109" s="204"/>
      <c r="J109" s="205">
        <f>J304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127</v>
      </c>
      <c r="E110" s="203"/>
      <c r="F110" s="203"/>
      <c r="G110" s="203"/>
      <c r="H110" s="203"/>
      <c r="I110" s="204"/>
      <c r="J110" s="205">
        <f>J307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565</v>
      </c>
      <c r="E111" s="203"/>
      <c r="F111" s="203"/>
      <c r="G111" s="203"/>
      <c r="H111" s="203"/>
      <c r="I111" s="204"/>
      <c r="J111" s="205">
        <f>J319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0"/>
      <c r="C112" s="201"/>
      <c r="D112" s="202" t="s">
        <v>129</v>
      </c>
      <c r="E112" s="203"/>
      <c r="F112" s="203"/>
      <c r="G112" s="203"/>
      <c r="H112" s="203"/>
      <c r="I112" s="204"/>
      <c r="J112" s="205">
        <f>J365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0"/>
      <c r="C113" s="201"/>
      <c r="D113" s="202" t="s">
        <v>566</v>
      </c>
      <c r="E113" s="203"/>
      <c r="F113" s="203"/>
      <c r="G113" s="203"/>
      <c r="H113" s="203"/>
      <c r="I113" s="204"/>
      <c r="J113" s="205">
        <f>J383</f>
        <v>0</v>
      </c>
      <c r="K113" s="201"/>
      <c r="L113" s="20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0"/>
      <c r="C114" s="201"/>
      <c r="D114" s="202" t="s">
        <v>567</v>
      </c>
      <c r="E114" s="203"/>
      <c r="F114" s="203"/>
      <c r="G114" s="203"/>
      <c r="H114" s="203"/>
      <c r="I114" s="204"/>
      <c r="J114" s="205">
        <f>J393</f>
        <v>0</v>
      </c>
      <c r="K114" s="201"/>
      <c r="L114" s="20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0"/>
      <c r="C115" s="201"/>
      <c r="D115" s="202" t="s">
        <v>568</v>
      </c>
      <c r="E115" s="203"/>
      <c r="F115" s="203"/>
      <c r="G115" s="203"/>
      <c r="H115" s="203"/>
      <c r="I115" s="204"/>
      <c r="J115" s="205">
        <f>J405</f>
        <v>0</v>
      </c>
      <c r="K115" s="201"/>
      <c r="L115" s="20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93"/>
      <c r="C116" s="194"/>
      <c r="D116" s="195" t="s">
        <v>569</v>
      </c>
      <c r="E116" s="196"/>
      <c r="F116" s="196"/>
      <c r="G116" s="196"/>
      <c r="H116" s="196"/>
      <c r="I116" s="197"/>
      <c r="J116" s="198">
        <f>J412</f>
        <v>0</v>
      </c>
      <c r="K116" s="194"/>
      <c r="L116" s="19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9" customFormat="1" ht="24.96" customHeight="1">
      <c r="A117" s="9"/>
      <c r="B117" s="193"/>
      <c r="C117" s="194"/>
      <c r="D117" s="195" t="s">
        <v>570</v>
      </c>
      <c r="E117" s="196"/>
      <c r="F117" s="196"/>
      <c r="G117" s="196"/>
      <c r="H117" s="196"/>
      <c r="I117" s="197"/>
      <c r="J117" s="198">
        <f>J418</f>
        <v>0</v>
      </c>
      <c r="K117" s="194"/>
      <c r="L117" s="19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183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186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131</v>
      </c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87" t="str">
        <f>E7</f>
        <v>Byšice ON - oprava</v>
      </c>
      <c r="F127" s="32"/>
      <c r="G127" s="32"/>
      <c r="H127" s="32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109</v>
      </c>
      <c r="D128" s="40"/>
      <c r="E128" s="40"/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>002 - Oprava vnějšího pláště</v>
      </c>
      <c r="F129" s="40"/>
      <c r="G129" s="40"/>
      <c r="H129" s="40"/>
      <c r="I129" s="144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F12</f>
        <v>žst. Byšice</v>
      </c>
      <c r="G131" s="40"/>
      <c r="H131" s="40"/>
      <c r="I131" s="147" t="s">
        <v>22</v>
      </c>
      <c r="J131" s="79" t="str">
        <f>IF(J12="","",J12)</f>
        <v>21. 5. 2020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144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E15</f>
        <v>Správa železnic, státní organizace</v>
      </c>
      <c r="G133" s="40"/>
      <c r="H133" s="40"/>
      <c r="I133" s="147" t="s">
        <v>32</v>
      </c>
      <c r="J133" s="36" t="str">
        <f>E21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30</v>
      </c>
      <c r="D134" s="40"/>
      <c r="E134" s="40"/>
      <c r="F134" s="27" t="str">
        <f>IF(E18="","",E18)</f>
        <v>Vyplň údaj</v>
      </c>
      <c r="G134" s="40"/>
      <c r="H134" s="40"/>
      <c r="I134" s="147" t="s">
        <v>35</v>
      </c>
      <c r="J134" s="36" t="str">
        <f>E24</f>
        <v>L. Ulrich, DiS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144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07"/>
      <c r="B136" s="208"/>
      <c r="C136" s="209" t="s">
        <v>132</v>
      </c>
      <c r="D136" s="210" t="s">
        <v>63</v>
      </c>
      <c r="E136" s="210" t="s">
        <v>59</v>
      </c>
      <c r="F136" s="210" t="s">
        <v>60</v>
      </c>
      <c r="G136" s="210" t="s">
        <v>133</v>
      </c>
      <c r="H136" s="210" t="s">
        <v>134</v>
      </c>
      <c r="I136" s="211" t="s">
        <v>135</v>
      </c>
      <c r="J136" s="212" t="s">
        <v>113</v>
      </c>
      <c r="K136" s="213" t="s">
        <v>136</v>
      </c>
      <c r="L136" s="214"/>
      <c r="M136" s="100" t="s">
        <v>1</v>
      </c>
      <c r="N136" s="101" t="s">
        <v>42</v>
      </c>
      <c r="O136" s="101" t="s">
        <v>137</v>
      </c>
      <c r="P136" s="101" t="s">
        <v>138</v>
      </c>
      <c r="Q136" s="101" t="s">
        <v>139</v>
      </c>
      <c r="R136" s="101" t="s">
        <v>140</v>
      </c>
      <c r="S136" s="101" t="s">
        <v>141</v>
      </c>
      <c r="T136" s="102" t="s">
        <v>142</v>
      </c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</row>
    <row r="137" s="2" customFormat="1" ht="22.8" customHeight="1">
      <c r="A137" s="38"/>
      <c r="B137" s="39"/>
      <c r="C137" s="107" t="s">
        <v>143</v>
      </c>
      <c r="D137" s="40"/>
      <c r="E137" s="40"/>
      <c r="F137" s="40"/>
      <c r="G137" s="40"/>
      <c r="H137" s="40"/>
      <c r="I137" s="144"/>
      <c r="J137" s="215">
        <f>BK137</f>
        <v>0</v>
      </c>
      <c r="K137" s="40"/>
      <c r="L137" s="44"/>
      <c r="M137" s="103"/>
      <c r="N137" s="216"/>
      <c r="O137" s="104"/>
      <c r="P137" s="217">
        <f>P138+P140+P285+P412+P418</f>
        <v>0</v>
      </c>
      <c r="Q137" s="104"/>
      <c r="R137" s="217">
        <f>R138+R140+R285+R412+R418</f>
        <v>49.299095000000001</v>
      </c>
      <c r="S137" s="104"/>
      <c r="T137" s="218">
        <f>T138+T140+T285+T412+T418</f>
        <v>41.161571000000002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77</v>
      </c>
      <c r="AU137" s="17" t="s">
        <v>115</v>
      </c>
      <c r="BK137" s="219">
        <f>BK138+BK140+BK285+BK412+BK418</f>
        <v>0</v>
      </c>
    </row>
    <row r="138" s="12" customFormat="1" ht="25.92" customHeight="1">
      <c r="A138" s="12"/>
      <c r="B138" s="220"/>
      <c r="C138" s="221"/>
      <c r="D138" s="222" t="s">
        <v>77</v>
      </c>
      <c r="E138" s="223" t="s">
        <v>144</v>
      </c>
      <c r="F138" s="223" t="s">
        <v>145</v>
      </c>
      <c r="G138" s="221"/>
      <c r="H138" s="221"/>
      <c r="I138" s="224"/>
      <c r="J138" s="225">
        <f>BK138</f>
        <v>0</v>
      </c>
      <c r="K138" s="221"/>
      <c r="L138" s="226"/>
      <c r="M138" s="227"/>
      <c r="N138" s="228"/>
      <c r="O138" s="228"/>
      <c r="P138" s="229">
        <f>P139</f>
        <v>0</v>
      </c>
      <c r="Q138" s="228"/>
      <c r="R138" s="229">
        <f>R139</f>
        <v>0</v>
      </c>
      <c r="S138" s="228"/>
      <c r="T138" s="230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31" t="s">
        <v>146</v>
      </c>
      <c r="AT138" s="232" t="s">
        <v>77</v>
      </c>
      <c r="AU138" s="232" t="s">
        <v>78</v>
      </c>
      <c r="AY138" s="231" t="s">
        <v>147</v>
      </c>
      <c r="BK138" s="233">
        <f>BK139</f>
        <v>0</v>
      </c>
    </row>
    <row r="139" s="2" customFormat="1" ht="16.5" customHeight="1">
      <c r="A139" s="38"/>
      <c r="B139" s="39"/>
      <c r="C139" s="234" t="s">
        <v>86</v>
      </c>
      <c r="D139" s="234" t="s">
        <v>148</v>
      </c>
      <c r="E139" s="235" t="s">
        <v>149</v>
      </c>
      <c r="F139" s="236" t="s">
        <v>145</v>
      </c>
      <c r="G139" s="237" t="s">
        <v>1</v>
      </c>
      <c r="H139" s="238">
        <v>0</v>
      </c>
      <c r="I139" s="239"/>
      <c r="J139" s="240">
        <f>ROUND(I139*H139,2)</f>
        <v>0</v>
      </c>
      <c r="K139" s="241"/>
      <c r="L139" s="44"/>
      <c r="M139" s="242" t="s">
        <v>1</v>
      </c>
      <c r="N139" s="243" t="s">
        <v>43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150</v>
      </c>
      <c r="AT139" s="246" t="s">
        <v>148</v>
      </c>
      <c r="AU139" s="246" t="s">
        <v>86</v>
      </c>
      <c r="AY139" s="17" t="s">
        <v>147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86</v>
      </c>
      <c r="BK139" s="247">
        <f>ROUND(I139*H139,2)</f>
        <v>0</v>
      </c>
      <c r="BL139" s="17" t="s">
        <v>150</v>
      </c>
      <c r="BM139" s="246" t="s">
        <v>571</v>
      </c>
    </row>
    <row r="140" s="12" customFormat="1" ht="25.92" customHeight="1">
      <c r="A140" s="12"/>
      <c r="B140" s="220"/>
      <c r="C140" s="221"/>
      <c r="D140" s="222" t="s">
        <v>77</v>
      </c>
      <c r="E140" s="223" t="s">
        <v>164</v>
      </c>
      <c r="F140" s="223" t="s">
        <v>165</v>
      </c>
      <c r="G140" s="221"/>
      <c r="H140" s="221"/>
      <c r="I140" s="224"/>
      <c r="J140" s="225">
        <f>BK140</f>
        <v>0</v>
      </c>
      <c r="K140" s="221"/>
      <c r="L140" s="226"/>
      <c r="M140" s="227"/>
      <c r="N140" s="228"/>
      <c r="O140" s="228"/>
      <c r="P140" s="229">
        <f>P141+P160+P220+P225+P271+P283</f>
        <v>0</v>
      </c>
      <c r="Q140" s="228"/>
      <c r="R140" s="229">
        <f>R141+R160+R220+R225+R271+R283</f>
        <v>44.826665800000001</v>
      </c>
      <c r="S140" s="228"/>
      <c r="T140" s="230">
        <f>T141+T160+T220+T225+T271+T283</f>
        <v>40.72334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1" t="s">
        <v>86</v>
      </c>
      <c r="AT140" s="232" t="s">
        <v>77</v>
      </c>
      <c r="AU140" s="232" t="s">
        <v>78</v>
      </c>
      <c r="AY140" s="231" t="s">
        <v>147</v>
      </c>
      <c r="BK140" s="233">
        <f>BK141+BK160+BK220+BK225+BK271+BK283</f>
        <v>0</v>
      </c>
    </row>
    <row r="141" s="12" customFormat="1" ht="22.8" customHeight="1">
      <c r="A141" s="12"/>
      <c r="B141" s="220"/>
      <c r="C141" s="221"/>
      <c r="D141" s="222" t="s">
        <v>77</v>
      </c>
      <c r="E141" s="252" t="s">
        <v>156</v>
      </c>
      <c r="F141" s="252" t="s">
        <v>166</v>
      </c>
      <c r="G141" s="221"/>
      <c r="H141" s="221"/>
      <c r="I141" s="224"/>
      <c r="J141" s="253">
        <f>BK141</f>
        <v>0</v>
      </c>
      <c r="K141" s="221"/>
      <c r="L141" s="226"/>
      <c r="M141" s="227"/>
      <c r="N141" s="228"/>
      <c r="O141" s="228"/>
      <c r="P141" s="229">
        <f>SUM(P142:P159)</f>
        <v>0</v>
      </c>
      <c r="Q141" s="228"/>
      <c r="R141" s="229">
        <f>SUM(R142:R159)</f>
        <v>3.3841858000000005</v>
      </c>
      <c r="S141" s="228"/>
      <c r="T141" s="230">
        <f>SUM(T142:T159)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1" t="s">
        <v>86</v>
      </c>
      <c r="AT141" s="232" t="s">
        <v>77</v>
      </c>
      <c r="AU141" s="232" t="s">
        <v>86</v>
      </c>
      <c r="AY141" s="231" t="s">
        <v>147</v>
      </c>
      <c r="BK141" s="233">
        <f>SUM(BK142:BK159)</f>
        <v>0</v>
      </c>
    </row>
    <row r="142" s="2" customFormat="1" ht="16.5" customHeight="1">
      <c r="A142" s="38"/>
      <c r="B142" s="39"/>
      <c r="C142" s="234" t="s">
        <v>88</v>
      </c>
      <c r="D142" s="234" t="s">
        <v>148</v>
      </c>
      <c r="E142" s="235" t="s">
        <v>572</v>
      </c>
      <c r="F142" s="236" t="s">
        <v>573</v>
      </c>
      <c r="G142" s="237" t="s">
        <v>214</v>
      </c>
      <c r="H142" s="238">
        <v>5.7800000000000002</v>
      </c>
      <c r="I142" s="239"/>
      <c r="J142" s="240">
        <f>ROUND(I142*H142,2)</f>
        <v>0</v>
      </c>
      <c r="K142" s="241"/>
      <c r="L142" s="44"/>
      <c r="M142" s="242" t="s">
        <v>1</v>
      </c>
      <c r="N142" s="243" t="s">
        <v>43</v>
      </c>
      <c r="O142" s="91"/>
      <c r="P142" s="244">
        <f>O142*H142</f>
        <v>0</v>
      </c>
      <c r="Q142" s="244">
        <v>0.17351</v>
      </c>
      <c r="R142" s="244">
        <f>Q142*H142</f>
        <v>1.0028878000000001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146</v>
      </c>
      <c r="AT142" s="246" t="s">
        <v>148</v>
      </c>
      <c r="AU142" s="246" t="s">
        <v>88</v>
      </c>
      <c r="AY142" s="17" t="s">
        <v>147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86</v>
      </c>
      <c r="BK142" s="247">
        <f>ROUND(I142*H142,2)</f>
        <v>0</v>
      </c>
      <c r="BL142" s="17" t="s">
        <v>146</v>
      </c>
      <c r="BM142" s="246" t="s">
        <v>574</v>
      </c>
    </row>
    <row r="143" s="13" customFormat="1">
      <c r="A143" s="13"/>
      <c r="B143" s="254"/>
      <c r="C143" s="255"/>
      <c r="D143" s="248" t="s">
        <v>171</v>
      </c>
      <c r="E143" s="256" t="s">
        <v>1</v>
      </c>
      <c r="F143" s="257" t="s">
        <v>575</v>
      </c>
      <c r="G143" s="255"/>
      <c r="H143" s="258">
        <v>1.8400000000000001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4" t="s">
        <v>171</v>
      </c>
      <c r="AU143" s="264" t="s">
        <v>88</v>
      </c>
      <c r="AV143" s="13" t="s">
        <v>88</v>
      </c>
      <c r="AW143" s="13" t="s">
        <v>34</v>
      </c>
      <c r="AX143" s="13" t="s">
        <v>78</v>
      </c>
      <c r="AY143" s="264" t="s">
        <v>147</v>
      </c>
    </row>
    <row r="144" s="13" customFormat="1">
      <c r="A144" s="13"/>
      <c r="B144" s="254"/>
      <c r="C144" s="255"/>
      <c r="D144" s="248" t="s">
        <v>171</v>
      </c>
      <c r="E144" s="256" t="s">
        <v>1</v>
      </c>
      <c r="F144" s="257" t="s">
        <v>576</v>
      </c>
      <c r="G144" s="255"/>
      <c r="H144" s="258">
        <v>2.1000000000000001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4" t="s">
        <v>171</v>
      </c>
      <c r="AU144" s="264" t="s">
        <v>88</v>
      </c>
      <c r="AV144" s="13" t="s">
        <v>88</v>
      </c>
      <c r="AW144" s="13" t="s">
        <v>34</v>
      </c>
      <c r="AX144" s="13" t="s">
        <v>78</v>
      </c>
      <c r="AY144" s="264" t="s">
        <v>147</v>
      </c>
    </row>
    <row r="145" s="13" customFormat="1">
      <c r="A145" s="13"/>
      <c r="B145" s="254"/>
      <c r="C145" s="255"/>
      <c r="D145" s="248" t="s">
        <v>171</v>
      </c>
      <c r="E145" s="256" t="s">
        <v>1</v>
      </c>
      <c r="F145" s="257" t="s">
        <v>577</v>
      </c>
      <c r="G145" s="255"/>
      <c r="H145" s="258">
        <v>1.8400000000000001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4" t="s">
        <v>171</v>
      </c>
      <c r="AU145" s="264" t="s">
        <v>88</v>
      </c>
      <c r="AV145" s="13" t="s">
        <v>88</v>
      </c>
      <c r="AW145" s="13" t="s">
        <v>34</v>
      </c>
      <c r="AX145" s="13" t="s">
        <v>78</v>
      </c>
      <c r="AY145" s="264" t="s">
        <v>147</v>
      </c>
    </row>
    <row r="146" s="14" customFormat="1">
      <c r="A146" s="14"/>
      <c r="B146" s="265"/>
      <c r="C146" s="266"/>
      <c r="D146" s="248" t="s">
        <v>171</v>
      </c>
      <c r="E146" s="267" t="s">
        <v>1</v>
      </c>
      <c r="F146" s="268" t="s">
        <v>176</v>
      </c>
      <c r="G146" s="266"/>
      <c r="H146" s="269">
        <v>5.7800000000000002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5" t="s">
        <v>171</v>
      </c>
      <c r="AU146" s="275" t="s">
        <v>88</v>
      </c>
      <c r="AV146" s="14" t="s">
        <v>146</v>
      </c>
      <c r="AW146" s="14" t="s">
        <v>34</v>
      </c>
      <c r="AX146" s="14" t="s">
        <v>86</v>
      </c>
      <c r="AY146" s="275" t="s">
        <v>147</v>
      </c>
    </row>
    <row r="147" s="2" customFormat="1" ht="21.75" customHeight="1">
      <c r="A147" s="38"/>
      <c r="B147" s="39"/>
      <c r="C147" s="234" t="s">
        <v>156</v>
      </c>
      <c r="D147" s="234" t="s">
        <v>148</v>
      </c>
      <c r="E147" s="235" t="s">
        <v>578</v>
      </c>
      <c r="F147" s="236" t="s">
        <v>579</v>
      </c>
      <c r="G147" s="237" t="s">
        <v>179</v>
      </c>
      <c r="H147" s="238">
        <v>3</v>
      </c>
      <c r="I147" s="239"/>
      <c r="J147" s="240">
        <f>ROUND(I147*H147,2)</f>
        <v>0</v>
      </c>
      <c r="K147" s="241"/>
      <c r="L147" s="44"/>
      <c r="M147" s="242" t="s">
        <v>1</v>
      </c>
      <c r="N147" s="243" t="s">
        <v>43</v>
      </c>
      <c r="O147" s="91"/>
      <c r="P147" s="244">
        <f>O147*H147</f>
        <v>0</v>
      </c>
      <c r="Q147" s="244">
        <v>0.10931</v>
      </c>
      <c r="R147" s="244">
        <f>Q147*H147</f>
        <v>0.32793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146</v>
      </c>
      <c r="AT147" s="246" t="s">
        <v>148</v>
      </c>
      <c r="AU147" s="246" t="s">
        <v>88</v>
      </c>
      <c r="AY147" s="17" t="s">
        <v>147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86</v>
      </c>
      <c r="BK147" s="247">
        <f>ROUND(I147*H147,2)</f>
        <v>0</v>
      </c>
      <c r="BL147" s="17" t="s">
        <v>146</v>
      </c>
      <c r="BM147" s="246" t="s">
        <v>580</v>
      </c>
    </row>
    <row r="148" s="2" customFormat="1" ht="33" customHeight="1">
      <c r="A148" s="38"/>
      <c r="B148" s="39"/>
      <c r="C148" s="234" t="s">
        <v>146</v>
      </c>
      <c r="D148" s="234" t="s">
        <v>148</v>
      </c>
      <c r="E148" s="235" t="s">
        <v>581</v>
      </c>
      <c r="F148" s="236" t="s">
        <v>582</v>
      </c>
      <c r="G148" s="237" t="s">
        <v>179</v>
      </c>
      <c r="H148" s="238">
        <v>30</v>
      </c>
      <c r="I148" s="239"/>
      <c r="J148" s="240">
        <f>ROUND(I148*H148,2)</f>
        <v>0</v>
      </c>
      <c r="K148" s="241"/>
      <c r="L148" s="44"/>
      <c r="M148" s="242" t="s">
        <v>1</v>
      </c>
      <c r="N148" s="243" t="s">
        <v>43</v>
      </c>
      <c r="O148" s="91"/>
      <c r="P148" s="244">
        <f>O148*H148</f>
        <v>0</v>
      </c>
      <c r="Q148" s="244">
        <v>0.052170000000000001</v>
      </c>
      <c r="R148" s="244">
        <f>Q148*H148</f>
        <v>1.5650999999999999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146</v>
      </c>
      <c r="AT148" s="246" t="s">
        <v>148</v>
      </c>
      <c r="AU148" s="246" t="s">
        <v>88</v>
      </c>
      <c r="AY148" s="17" t="s">
        <v>147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86</v>
      </c>
      <c r="BK148" s="247">
        <f>ROUND(I148*H148,2)</f>
        <v>0</v>
      </c>
      <c r="BL148" s="17" t="s">
        <v>146</v>
      </c>
      <c r="BM148" s="246" t="s">
        <v>583</v>
      </c>
    </row>
    <row r="149" s="2" customFormat="1">
      <c r="A149" s="38"/>
      <c r="B149" s="39"/>
      <c r="C149" s="40"/>
      <c r="D149" s="248" t="s">
        <v>152</v>
      </c>
      <c r="E149" s="40"/>
      <c r="F149" s="249" t="s">
        <v>584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152</v>
      </c>
      <c r="AU149" s="17" t="s">
        <v>88</v>
      </c>
    </row>
    <row r="150" s="13" customFormat="1">
      <c r="A150" s="13"/>
      <c r="B150" s="254"/>
      <c r="C150" s="255"/>
      <c r="D150" s="248" t="s">
        <v>171</v>
      </c>
      <c r="E150" s="256" t="s">
        <v>1</v>
      </c>
      <c r="F150" s="257" t="s">
        <v>585</v>
      </c>
      <c r="G150" s="255"/>
      <c r="H150" s="258">
        <v>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4" t="s">
        <v>171</v>
      </c>
      <c r="AU150" s="264" t="s">
        <v>88</v>
      </c>
      <c r="AV150" s="13" t="s">
        <v>88</v>
      </c>
      <c r="AW150" s="13" t="s">
        <v>34</v>
      </c>
      <c r="AX150" s="13" t="s">
        <v>78</v>
      </c>
      <c r="AY150" s="264" t="s">
        <v>147</v>
      </c>
    </row>
    <row r="151" s="13" customFormat="1">
      <c r="A151" s="13"/>
      <c r="B151" s="254"/>
      <c r="C151" s="255"/>
      <c r="D151" s="248" t="s">
        <v>171</v>
      </c>
      <c r="E151" s="256" t="s">
        <v>1</v>
      </c>
      <c r="F151" s="257" t="s">
        <v>586</v>
      </c>
      <c r="G151" s="255"/>
      <c r="H151" s="258">
        <v>4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4" t="s">
        <v>171</v>
      </c>
      <c r="AU151" s="264" t="s">
        <v>88</v>
      </c>
      <c r="AV151" s="13" t="s">
        <v>88</v>
      </c>
      <c r="AW151" s="13" t="s">
        <v>34</v>
      </c>
      <c r="AX151" s="13" t="s">
        <v>78</v>
      </c>
      <c r="AY151" s="264" t="s">
        <v>147</v>
      </c>
    </row>
    <row r="152" s="13" customFormat="1">
      <c r="A152" s="13"/>
      <c r="B152" s="254"/>
      <c r="C152" s="255"/>
      <c r="D152" s="248" t="s">
        <v>171</v>
      </c>
      <c r="E152" s="256" t="s">
        <v>1</v>
      </c>
      <c r="F152" s="257" t="s">
        <v>587</v>
      </c>
      <c r="G152" s="255"/>
      <c r="H152" s="258">
        <v>4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4" t="s">
        <v>171</v>
      </c>
      <c r="AU152" s="264" t="s">
        <v>88</v>
      </c>
      <c r="AV152" s="13" t="s">
        <v>88</v>
      </c>
      <c r="AW152" s="13" t="s">
        <v>34</v>
      </c>
      <c r="AX152" s="13" t="s">
        <v>78</v>
      </c>
      <c r="AY152" s="264" t="s">
        <v>147</v>
      </c>
    </row>
    <row r="153" s="13" customFormat="1">
      <c r="A153" s="13"/>
      <c r="B153" s="254"/>
      <c r="C153" s="255"/>
      <c r="D153" s="248" t="s">
        <v>171</v>
      </c>
      <c r="E153" s="256" t="s">
        <v>1</v>
      </c>
      <c r="F153" s="257" t="s">
        <v>588</v>
      </c>
      <c r="G153" s="255"/>
      <c r="H153" s="258">
        <v>10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4" t="s">
        <v>171</v>
      </c>
      <c r="AU153" s="264" t="s">
        <v>88</v>
      </c>
      <c r="AV153" s="13" t="s">
        <v>88</v>
      </c>
      <c r="AW153" s="13" t="s">
        <v>34</v>
      </c>
      <c r="AX153" s="13" t="s">
        <v>78</v>
      </c>
      <c r="AY153" s="264" t="s">
        <v>147</v>
      </c>
    </row>
    <row r="154" s="13" customFormat="1">
      <c r="A154" s="13"/>
      <c r="B154" s="254"/>
      <c r="C154" s="255"/>
      <c r="D154" s="248" t="s">
        <v>171</v>
      </c>
      <c r="E154" s="256" t="s">
        <v>1</v>
      </c>
      <c r="F154" s="257" t="s">
        <v>589</v>
      </c>
      <c r="G154" s="255"/>
      <c r="H154" s="258">
        <v>3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4" t="s">
        <v>171</v>
      </c>
      <c r="AU154" s="264" t="s">
        <v>88</v>
      </c>
      <c r="AV154" s="13" t="s">
        <v>88</v>
      </c>
      <c r="AW154" s="13" t="s">
        <v>34</v>
      </c>
      <c r="AX154" s="13" t="s">
        <v>78</v>
      </c>
      <c r="AY154" s="264" t="s">
        <v>147</v>
      </c>
    </row>
    <row r="155" s="14" customFormat="1">
      <c r="A155" s="14"/>
      <c r="B155" s="265"/>
      <c r="C155" s="266"/>
      <c r="D155" s="248" t="s">
        <v>171</v>
      </c>
      <c r="E155" s="267" t="s">
        <v>1</v>
      </c>
      <c r="F155" s="268" t="s">
        <v>176</v>
      </c>
      <c r="G155" s="266"/>
      <c r="H155" s="269">
        <v>30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5" t="s">
        <v>171</v>
      </c>
      <c r="AU155" s="275" t="s">
        <v>88</v>
      </c>
      <c r="AV155" s="14" t="s">
        <v>146</v>
      </c>
      <c r="AW155" s="14" t="s">
        <v>34</v>
      </c>
      <c r="AX155" s="14" t="s">
        <v>86</v>
      </c>
      <c r="AY155" s="275" t="s">
        <v>147</v>
      </c>
    </row>
    <row r="156" s="2" customFormat="1" ht="21.75" customHeight="1">
      <c r="A156" s="38"/>
      <c r="B156" s="39"/>
      <c r="C156" s="234" t="s">
        <v>183</v>
      </c>
      <c r="D156" s="234" t="s">
        <v>148</v>
      </c>
      <c r="E156" s="235" t="s">
        <v>590</v>
      </c>
      <c r="F156" s="236" t="s">
        <v>591</v>
      </c>
      <c r="G156" s="237" t="s">
        <v>196</v>
      </c>
      <c r="H156" s="238">
        <v>15.6</v>
      </c>
      <c r="I156" s="239"/>
      <c r="J156" s="240">
        <f>ROUND(I156*H156,2)</f>
        <v>0</v>
      </c>
      <c r="K156" s="241"/>
      <c r="L156" s="44"/>
      <c r="M156" s="242" t="s">
        <v>1</v>
      </c>
      <c r="N156" s="243" t="s">
        <v>43</v>
      </c>
      <c r="O156" s="91"/>
      <c r="P156" s="244">
        <f>O156*H156</f>
        <v>0</v>
      </c>
      <c r="Q156" s="244">
        <v>0.00012999999999999999</v>
      </c>
      <c r="R156" s="244">
        <f>Q156*H156</f>
        <v>0.0020279999999999999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146</v>
      </c>
      <c r="AT156" s="246" t="s">
        <v>148</v>
      </c>
      <c r="AU156" s="246" t="s">
        <v>88</v>
      </c>
      <c r="AY156" s="17" t="s">
        <v>147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86</v>
      </c>
      <c r="BK156" s="247">
        <f>ROUND(I156*H156,2)</f>
        <v>0</v>
      </c>
      <c r="BL156" s="17" t="s">
        <v>146</v>
      </c>
      <c r="BM156" s="246" t="s">
        <v>592</v>
      </c>
    </row>
    <row r="157" s="13" customFormat="1">
      <c r="A157" s="13"/>
      <c r="B157" s="254"/>
      <c r="C157" s="255"/>
      <c r="D157" s="248" t="s">
        <v>171</v>
      </c>
      <c r="E157" s="256" t="s">
        <v>1</v>
      </c>
      <c r="F157" s="257" t="s">
        <v>593</v>
      </c>
      <c r="G157" s="255"/>
      <c r="H157" s="258">
        <v>15.6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4" t="s">
        <v>171</v>
      </c>
      <c r="AU157" s="264" t="s">
        <v>88</v>
      </c>
      <c r="AV157" s="13" t="s">
        <v>88</v>
      </c>
      <c r="AW157" s="13" t="s">
        <v>34</v>
      </c>
      <c r="AX157" s="13" t="s">
        <v>86</v>
      </c>
      <c r="AY157" s="264" t="s">
        <v>147</v>
      </c>
    </row>
    <row r="158" s="2" customFormat="1" ht="44.25" customHeight="1">
      <c r="A158" s="38"/>
      <c r="B158" s="39"/>
      <c r="C158" s="234" t="s">
        <v>188</v>
      </c>
      <c r="D158" s="234" t="s">
        <v>148</v>
      </c>
      <c r="E158" s="235" t="s">
        <v>594</v>
      </c>
      <c r="F158" s="236" t="s">
        <v>595</v>
      </c>
      <c r="G158" s="237" t="s">
        <v>179</v>
      </c>
      <c r="H158" s="238">
        <v>4</v>
      </c>
      <c r="I158" s="239"/>
      <c r="J158" s="240">
        <f>ROUND(I158*H158,2)</f>
        <v>0</v>
      </c>
      <c r="K158" s="241"/>
      <c r="L158" s="44"/>
      <c r="M158" s="242" t="s">
        <v>1</v>
      </c>
      <c r="N158" s="243" t="s">
        <v>43</v>
      </c>
      <c r="O158" s="91"/>
      <c r="P158" s="244">
        <f>O158*H158</f>
        <v>0</v>
      </c>
      <c r="Q158" s="244">
        <v>0.12156</v>
      </c>
      <c r="R158" s="244">
        <f>Q158*H158</f>
        <v>0.48624000000000001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146</v>
      </c>
      <c r="AT158" s="246" t="s">
        <v>148</v>
      </c>
      <c r="AU158" s="246" t="s">
        <v>88</v>
      </c>
      <c r="AY158" s="17" t="s">
        <v>147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86</v>
      </c>
      <c r="BK158" s="247">
        <f>ROUND(I158*H158,2)</f>
        <v>0</v>
      </c>
      <c r="BL158" s="17" t="s">
        <v>146</v>
      </c>
      <c r="BM158" s="246" t="s">
        <v>596</v>
      </c>
    </row>
    <row r="159" s="2" customFormat="1">
      <c r="A159" s="38"/>
      <c r="B159" s="39"/>
      <c r="C159" s="40"/>
      <c r="D159" s="248" t="s">
        <v>152</v>
      </c>
      <c r="E159" s="40"/>
      <c r="F159" s="249" t="s">
        <v>597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152</v>
      </c>
      <c r="AU159" s="17" t="s">
        <v>88</v>
      </c>
    </row>
    <row r="160" s="12" customFormat="1" ht="22.8" customHeight="1">
      <c r="A160" s="12"/>
      <c r="B160" s="220"/>
      <c r="C160" s="221"/>
      <c r="D160" s="222" t="s">
        <v>77</v>
      </c>
      <c r="E160" s="252" t="s">
        <v>188</v>
      </c>
      <c r="F160" s="252" t="s">
        <v>598</v>
      </c>
      <c r="G160" s="221"/>
      <c r="H160" s="221"/>
      <c r="I160" s="224"/>
      <c r="J160" s="253">
        <f>BK160</f>
        <v>0</v>
      </c>
      <c r="K160" s="221"/>
      <c r="L160" s="226"/>
      <c r="M160" s="227"/>
      <c r="N160" s="228"/>
      <c r="O160" s="228"/>
      <c r="P160" s="229">
        <f>SUM(P161:P219)</f>
        <v>0</v>
      </c>
      <c r="Q160" s="228"/>
      <c r="R160" s="229">
        <f>SUM(R161:R219)</f>
        <v>41.147619400000004</v>
      </c>
      <c r="S160" s="228"/>
      <c r="T160" s="230">
        <f>SUM(T161:T219)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1" t="s">
        <v>86</v>
      </c>
      <c r="AT160" s="232" t="s">
        <v>77</v>
      </c>
      <c r="AU160" s="232" t="s">
        <v>86</v>
      </c>
      <c r="AY160" s="231" t="s">
        <v>147</v>
      </c>
      <c r="BK160" s="233">
        <f>SUM(BK161:BK219)</f>
        <v>0</v>
      </c>
    </row>
    <row r="161" s="2" customFormat="1" ht="21.75" customHeight="1">
      <c r="A161" s="38"/>
      <c r="B161" s="39"/>
      <c r="C161" s="234" t="s">
        <v>193</v>
      </c>
      <c r="D161" s="234" t="s">
        <v>148</v>
      </c>
      <c r="E161" s="235" t="s">
        <v>599</v>
      </c>
      <c r="F161" s="236" t="s">
        <v>600</v>
      </c>
      <c r="G161" s="237" t="s">
        <v>214</v>
      </c>
      <c r="H161" s="238">
        <v>45.530000000000001</v>
      </c>
      <c r="I161" s="239"/>
      <c r="J161" s="240">
        <f>ROUND(I161*H161,2)</f>
        <v>0</v>
      </c>
      <c r="K161" s="241"/>
      <c r="L161" s="44"/>
      <c r="M161" s="242" t="s">
        <v>1</v>
      </c>
      <c r="N161" s="243" t="s">
        <v>43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146</v>
      </c>
      <c r="AT161" s="246" t="s">
        <v>148</v>
      </c>
      <c r="AU161" s="246" t="s">
        <v>88</v>
      </c>
      <c r="AY161" s="17" t="s">
        <v>147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86</v>
      </c>
      <c r="BK161" s="247">
        <f>ROUND(I161*H161,2)</f>
        <v>0</v>
      </c>
      <c r="BL161" s="17" t="s">
        <v>146</v>
      </c>
      <c r="BM161" s="246" t="s">
        <v>601</v>
      </c>
    </row>
    <row r="162" s="13" customFormat="1">
      <c r="A162" s="13"/>
      <c r="B162" s="254"/>
      <c r="C162" s="255"/>
      <c r="D162" s="248" t="s">
        <v>171</v>
      </c>
      <c r="E162" s="256" t="s">
        <v>1</v>
      </c>
      <c r="F162" s="257" t="s">
        <v>602</v>
      </c>
      <c r="G162" s="255"/>
      <c r="H162" s="258">
        <v>14.26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4" t="s">
        <v>171</v>
      </c>
      <c r="AU162" s="264" t="s">
        <v>88</v>
      </c>
      <c r="AV162" s="13" t="s">
        <v>88</v>
      </c>
      <c r="AW162" s="13" t="s">
        <v>34</v>
      </c>
      <c r="AX162" s="13" t="s">
        <v>78</v>
      </c>
      <c r="AY162" s="264" t="s">
        <v>147</v>
      </c>
    </row>
    <row r="163" s="13" customFormat="1">
      <c r="A163" s="13"/>
      <c r="B163" s="254"/>
      <c r="C163" s="255"/>
      <c r="D163" s="248" t="s">
        <v>171</v>
      </c>
      <c r="E163" s="256" t="s">
        <v>1</v>
      </c>
      <c r="F163" s="257" t="s">
        <v>603</v>
      </c>
      <c r="G163" s="255"/>
      <c r="H163" s="258">
        <v>6.6100000000000003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4" t="s">
        <v>171</v>
      </c>
      <c r="AU163" s="264" t="s">
        <v>88</v>
      </c>
      <c r="AV163" s="13" t="s">
        <v>88</v>
      </c>
      <c r="AW163" s="13" t="s">
        <v>34</v>
      </c>
      <c r="AX163" s="13" t="s">
        <v>78</v>
      </c>
      <c r="AY163" s="264" t="s">
        <v>147</v>
      </c>
    </row>
    <row r="164" s="13" customFormat="1">
      <c r="A164" s="13"/>
      <c r="B164" s="254"/>
      <c r="C164" s="255"/>
      <c r="D164" s="248" t="s">
        <v>171</v>
      </c>
      <c r="E164" s="256" t="s">
        <v>1</v>
      </c>
      <c r="F164" s="257" t="s">
        <v>604</v>
      </c>
      <c r="G164" s="255"/>
      <c r="H164" s="258">
        <v>12.73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4" t="s">
        <v>171</v>
      </c>
      <c r="AU164" s="264" t="s">
        <v>88</v>
      </c>
      <c r="AV164" s="13" t="s">
        <v>88</v>
      </c>
      <c r="AW164" s="13" t="s">
        <v>34</v>
      </c>
      <c r="AX164" s="13" t="s">
        <v>78</v>
      </c>
      <c r="AY164" s="264" t="s">
        <v>147</v>
      </c>
    </row>
    <row r="165" s="13" customFormat="1">
      <c r="A165" s="13"/>
      <c r="B165" s="254"/>
      <c r="C165" s="255"/>
      <c r="D165" s="248" t="s">
        <v>171</v>
      </c>
      <c r="E165" s="256" t="s">
        <v>1</v>
      </c>
      <c r="F165" s="257" t="s">
        <v>605</v>
      </c>
      <c r="G165" s="255"/>
      <c r="H165" s="258">
        <v>4.5899999999999999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4" t="s">
        <v>171</v>
      </c>
      <c r="AU165" s="264" t="s">
        <v>88</v>
      </c>
      <c r="AV165" s="13" t="s">
        <v>88</v>
      </c>
      <c r="AW165" s="13" t="s">
        <v>34</v>
      </c>
      <c r="AX165" s="13" t="s">
        <v>78</v>
      </c>
      <c r="AY165" s="264" t="s">
        <v>147</v>
      </c>
    </row>
    <row r="166" s="13" customFormat="1">
      <c r="A166" s="13"/>
      <c r="B166" s="254"/>
      <c r="C166" s="255"/>
      <c r="D166" s="248" t="s">
        <v>171</v>
      </c>
      <c r="E166" s="256" t="s">
        <v>1</v>
      </c>
      <c r="F166" s="257" t="s">
        <v>606</v>
      </c>
      <c r="G166" s="255"/>
      <c r="H166" s="258">
        <v>1.3999999999999999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4" t="s">
        <v>171</v>
      </c>
      <c r="AU166" s="264" t="s">
        <v>88</v>
      </c>
      <c r="AV166" s="13" t="s">
        <v>88</v>
      </c>
      <c r="AW166" s="13" t="s">
        <v>34</v>
      </c>
      <c r="AX166" s="13" t="s">
        <v>78</v>
      </c>
      <c r="AY166" s="264" t="s">
        <v>147</v>
      </c>
    </row>
    <row r="167" s="13" customFormat="1">
      <c r="A167" s="13"/>
      <c r="B167" s="254"/>
      <c r="C167" s="255"/>
      <c r="D167" s="248" t="s">
        <v>171</v>
      </c>
      <c r="E167" s="256" t="s">
        <v>1</v>
      </c>
      <c r="F167" s="257" t="s">
        <v>607</v>
      </c>
      <c r="G167" s="255"/>
      <c r="H167" s="258">
        <v>5.9400000000000004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4" t="s">
        <v>171</v>
      </c>
      <c r="AU167" s="264" t="s">
        <v>88</v>
      </c>
      <c r="AV167" s="13" t="s">
        <v>88</v>
      </c>
      <c r="AW167" s="13" t="s">
        <v>34</v>
      </c>
      <c r="AX167" s="13" t="s">
        <v>78</v>
      </c>
      <c r="AY167" s="264" t="s">
        <v>147</v>
      </c>
    </row>
    <row r="168" s="14" customFormat="1">
      <c r="A168" s="14"/>
      <c r="B168" s="265"/>
      <c r="C168" s="266"/>
      <c r="D168" s="248" t="s">
        <v>171</v>
      </c>
      <c r="E168" s="267" t="s">
        <v>1</v>
      </c>
      <c r="F168" s="268" t="s">
        <v>176</v>
      </c>
      <c r="G168" s="266"/>
      <c r="H168" s="269">
        <v>45.529999999999994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5" t="s">
        <v>171</v>
      </c>
      <c r="AU168" s="275" t="s">
        <v>88</v>
      </c>
      <c r="AV168" s="14" t="s">
        <v>146</v>
      </c>
      <c r="AW168" s="14" t="s">
        <v>34</v>
      </c>
      <c r="AX168" s="14" t="s">
        <v>86</v>
      </c>
      <c r="AY168" s="275" t="s">
        <v>147</v>
      </c>
    </row>
    <row r="169" s="2" customFormat="1" ht="16.5" customHeight="1">
      <c r="A169" s="38"/>
      <c r="B169" s="39"/>
      <c r="C169" s="234" t="s">
        <v>199</v>
      </c>
      <c r="D169" s="234" t="s">
        <v>148</v>
      </c>
      <c r="E169" s="235" t="s">
        <v>608</v>
      </c>
      <c r="F169" s="236" t="s">
        <v>609</v>
      </c>
      <c r="G169" s="237" t="s">
        <v>214</v>
      </c>
      <c r="H169" s="238">
        <v>575.64999999999998</v>
      </c>
      <c r="I169" s="239"/>
      <c r="J169" s="240">
        <f>ROUND(I169*H169,2)</f>
        <v>0</v>
      </c>
      <c r="K169" s="241"/>
      <c r="L169" s="44"/>
      <c r="M169" s="242" t="s">
        <v>1</v>
      </c>
      <c r="N169" s="243" t="s">
        <v>43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146</v>
      </c>
      <c r="AT169" s="246" t="s">
        <v>148</v>
      </c>
      <c r="AU169" s="246" t="s">
        <v>88</v>
      </c>
      <c r="AY169" s="17" t="s">
        <v>147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86</v>
      </c>
      <c r="BK169" s="247">
        <f>ROUND(I169*H169,2)</f>
        <v>0</v>
      </c>
      <c r="BL169" s="17" t="s">
        <v>146</v>
      </c>
      <c r="BM169" s="246" t="s">
        <v>610</v>
      </c>
    </row>
    <row r="170" s="13" customFormat="1">
      <c r="A170" s="13"/>
      <c r="B170" s="254"/>
      <c r="C170" s="255"/>
      <c r="D170" s="248" t="s">
        <v>171</v>
      </c>
      <c r="E170" s="256" t="s">
        <v>1</v>
      </c>
      <c r="F170" s="257" t="s">
        <v>611</v>
      </c>
      <c r="G170" s="255"/>
      <c r="H170" s="258">
        <v>350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4" t="s">
        <v>171</v>
      </c>
      <c r="AU170" s="264" t="s">
        <v>88</v>
      </c>
      <c r="AV170" s="13" t="s">
        <v>88</v>
      </c>
      <c r="AW170" s="13" t="s">
        <v>34</v>
      </c>
      <c r="AX170" s="13" t="s">
        <v>78</v>
      </c>
      <c r="AY170" s="264" t="s">
        <v>147</v>
      </c>
    </row>
    <row r="171" s="13" customFormat="1">
      <c r="A171" s="13"/>
      <c r="B171" s="254"/>
      <c r="C171" s="255"/>
      <c r="D171" s="248" t="s">
        <v>171</v>
      </c>
      <c r="E171" s="256" t="s">
        <v>1</v>
      </c>
      <c r="F171" s="257" t="s">
        <v>612</v>
      </c>
      <c r="G171" s="255"/>
      <c r="H171" s="258">
        <v>225.65000000000001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4" t="s">
        <v>171</v>
      </c>
      <c r="AU171" s="264" t="s">
        <v>88</v>
      </c>
      <c r="AV171" s="13" t="s">
        <v>88</v>
      </c>
      <c r="AW171" s="13" t="s">
        <v>34</v>
      </c>
      <c r="AX171" s="13" t="s">
        <v>78</v>
      </c>
      <c r="AY171" s="264" t="s">
        <v>147</v>
      </c>
    </row>
    <row r="172" s="14" customFormat="1">
      <c r="A172" s="14"/>
      <c r="B172" s="265"/>
      <c r="C172" s="266"/>
      <c r="D172" s="248" t="s">
        <v>171</v>
      </c>
      <c r="E172" s="267" t="s">
        <v>1</v>
      </c>
      <c r="F172" s="268" t="s">
        <v>176</v>
      </c>
      <c r="G172" s="266"/>
      <c r="H172" s="269">
        <v>575.64999999999998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5" t="s">
        <v>171</v>
      </c>
      <c r="AU172" s="275" t="s">
        <v>88</v>
      </c>
      <c r="AV172" s="14" t="s">
        <v>146</v>
      </c>
      <c r="AW172" s="14" t="s">
        <v>34</v>
      </c>
      <c r="AX172" s="14" t="s">
        <v>86</v>
      </c>
      <c r="AY172" s="275" t="s">
        <v>147</v>
      </c>
    </row>
    <row r="173" s="2" customFormat="1" ht="16.5" customHeight="1">
      <c r="A173" s="38"/>
      <c r="B173" s="39"/>
      <c r="C173" s="234" t="s">
        <v>181</v>
      </c>
      <c r="D173" s="234" t="s">
        <v>148</v>
      </c>
      <c r="E173" s="235" t="s">
        <v>613</v>
      </c>
      <c r="F173" s="236" t="s">
        <v>614</v>
      </c>
      <c r="G173" s="237" t="s">
        <v>214</v>
      </c>
      <c r="H173" s="238">
        <v>575.64999999999998</v>
      </c>
      <c r="I173" s="239"/>
      <c r="J173" s="240">
        <f>ROUND(I173*H173,2)</f>
        <v>0</v>
      </c>
      <c r="K173" s="241"/>
      <c r="L173" s="44"/>
      <c r="M173" s="242" t="s">
        <v>1</v>
      </c>
      <c r="N173" s="243" t="s">
        <v>43</v>
      </c>
      <c r="O173" s="91"/>
      <c r="P173" s="244">
        <f>O173*H173</f>
        <v>0</v>
      </c>
      <c r="Q173" s="244">
        <v>0.00025999999999999998</v>
      </c>
      <c r="R173" s="244">
        <f>Q173*H173</f>
        <v>0.14966899999999997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146</v>
      </c>
      <c r="AT173" s="246" t="s">
        <v>148</v>
      </c>
      <c r="AU173" s="246" t="s">
        <v>88</v>
      </c>
      <c r="AY173" s="17" t="s">
        <v>147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86</v>
      </c>
      <c r="BK173" s="247">
        <f>ROUND(I173*H173,2)</f>
        <v>0</v>
      </c>
      <c r="BL173" s="17" t="s">
        <v>146</v>
      </c>
      <c r="BM173" s="246" t="s">
        <v>615</v>
      </c>
    </row>
    <row r="174" s="2" customFormat="1" ht="21.75" customHeight="1">
      <c r="A174" s="38"/>
      <c r="B174" s="39"/>
      <c r="C174" s="234" t="s">
        <v>207</v>
      </c>
      <c r="D174" s="234" t="s">
        <v>148</v>
      </c>
      <c r="E174" s="235" t="s">
        <v>616</v>
      </c>
      <c r="F174" s="236" t="s">
        <v>617</v>
      </c>
      <c r="G174" s="237" t="s">
        <v>214</v>
      </c>
      <c r="H174" s="238">
        <v>575.64999999999998</v>
      </c>
      <c r="I174" s="239"/>
      <c r="J174" s="240">
        <f>ROUND(I174*H174,2)</f>
        <v>0</v>
      </c>
      <c r="K174" s="241"/>
      <c r="L174" s="44"/>
      <c r="M174" s="242" t="s">
        <v>1</v>
      </c>
      <c r="N174" s="243" t="s">
        <v>43</v>
      </c>
      <c r="O174" s="91"/>
      <c r="P174" s="244">
        <f>O174*H174</f>
        <v>0</v>
      </c>
      <c r="Q174" s="244">
        <v>0.020480000000000002</v>
      </c>
      <c r="R174" s="244">
        <f>Q174*H174</f>
        <v>11.789312000000001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146</v>
      </c>
      <c r="AT174" s="246" t="s">
        <v>148</v>
      </c>
      <c r="AU174" s="246" t="s">
        <v>88</v>
      </c>
      <c r="AY174" s="17" t="s">
        <v>147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86</v>
      </c>
      <c r="BK174" s="247">
        <f>ROUND(I174*H174,2)</f>
        <v>0</v>
      </c>
      <c r="BL174" s="17" t="s">
        <v>146</v>
      </c>
      <c r="BM174" s="246" t="s">
        <v>618</v>
      </c>
    </row>
    <row r="175" s="2" customFormat="1" ht="33" customHeight="1">
      <c r="A175" s="38"/>
      <c r="B175" s="39"/>
      <c r="C175" s="234" t="s">
        <v>211</v>
      </c>
      <c r="D175" s="234" t="s">
        <v>148</v>
      </c>
      <c r="E175" s="235" t="s">
        <v>619</v>
      </c>
      <c r="F175" s="236" t="s">
        <v>620</v>
      </c>
      <c r="G175" s="237" t="s">
        <v>196</v>
      </c>
      <c r="H175" s="238">
        <v>81.700000000000003</v>
      </c>
      <c r="I175" s="239"/>
      <c r="J175" s="240">
        <f>ROUND(I175*H175,2)</f>
        <v>0</v>
      </c>
      <c r="K175" s="241"/>
      <c r="L175" s="44"/>
      <c r="M175" s="242" t="s">
        <v>1</v>
      </c>
      <c r="N175" s="243" t="s">
        <v>43</v>
      </c>
      <c r="O175" s="91"/>
      <c r="P175" s="244">
        <f>O175*H175</f>
        <v>0</v>
      </c>
      <c r="Q175" s="244">
        <v>0.0017600000000000001</v>
      </c>
      <c r="R175" s="244">
        <f>Q175*H175</f>
        <v>0.143792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146</v>
      </c>
      <c r="AT175" s="246" t="s">
        <v>148</v>
      </c>
      <c r="AU175" s="246" t="s">
        <v>88</v>
      </c>
      <c r="AY175" s="17" t="s">
        <v>147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86</v>
      </c>
      <c r="BK175" s="247">
        <f>ROUND(I175*H175,2)</f>
        <v>0</v>
      </c>
      <c r="BL175" s="17" t="s">
        <v>146</v>
      </c>
      <c r="BM175" s="246" t="s">
        <v>621</v>
      </c>
    </row>
    <row r="176" s="13" customFormat="1">
      <c r="A176" s="13"/>
      <c r="B176" s="254"/>
      <c r="C176" s="255"/>
      <c r="D176" s="248" t="s">
        <v>171</v>
      </c>
      <c r="E176" s="256" t="s">
        <v>1</v>
      </c>
      <c r="F176" s="257" t="s">
        <v>622</v>
      </c>
      <c r="G176" s="255"/>
      <c r="H176" s="258">
        <v>23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4" t="s">
        <v>171</v>
      </c>
      <c r="AU176" s="264" t="s">
        <v>88</v>
      </c>
      <c r="AV176" s="13" t="s">
        <v>88</v>
      </c>
      <c r="AW176" s="13" t="s">
        <v>34</v>
      </c>
      <c r="AX176" s="13" t="s">
        <v>78</v>
      </c>
      <c r="AY176" s="264" t="s">
        <v>147</v>
      </c>
    </row>
    <row r="177" s="13" customFormat="1">
      <c r="A177" s="13"/>
      <c r="B177" s="254"/>
      <c r="C177" s="255"/>
      <c r="D177" s="248" t="s">
        <v>171</v>
      </c>
      <c r="E177" s="256" t="s">
        <v>1</v>
      </c>
      <c r="F177" s="257" t="s">
        <v>623</v>
      </c>
      <c r="G177" s="255"/>
      <c r="H177" s="258">
        <v>10.9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4" t="s">
        <v>171</v>
      </c>
      <c r="AU177" s="264" t="s">
        <v>88</v>
      </c>
      <c r="AV177" s="13" t="s">
        <v>88</v>
      </c>
      <c r="AW177" s="13" t="s">
        <v>34</v>
      </c>
      <c r="AX177" s="13" t="s">
        <v>78</v>
      </c>
      <c r="AY177" s="264" t="s">
        <v>147</v>
      </c>
    </row>
    <row r="178" s="13" customFormat="1">
      <c r="A178" s="13"/>
      <c r="B178" s="254"/>
      <c r="C178" s="255"/>
      <c r="D178" s="248" t="s">
        <v>171</v>
      </c>
      <c r="E178" s="256" t="s">
        <v>1</v>
      </c>
      <c r="F178" s="257" t="s">
        <v>624</v>
      </c>
      <c r="G178" s="255"/>
      <c r="H178" s="258">
        <v>12.6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4" t="s">
        <v>171</v>
      </c>
      <c r="AU178" s="264" t="s">
        <v>88</v>
      </c>
      <c r="AV178" s="13" t="s">
        <v>88</v>
      </c>
      <c r="AW178" s="13" t="s">
        <v>34</v>
      </c>
      <c r="AX178" s="13" t="s">
        <v>78</v>
      </c>
      <c r="AY178" s="264" t="s">
        <v>147</v>
      </c>
    </row>
    <row r="179" s="13" customFormat="1">
      <c r="A179" s="13"/>
      <c r="B179" s="254"/>
      <c r="C179" s="255"/>
      <c r="D179" s="248" t="s">
        <v>171</v>
      </c>
      <c r="E179" s="256" t="s">
        <v>1</v>
      </c>
      <c r="F179" s="257" t="s">
        <v>625</v>
      </c>
      <c r="G179" s="255"/>
      <c r="H179" s="258">
        <v>25.600000000000001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4" t="s">
        <v>171</v>
      </c>
      <c r="AU179" s="264" t="s">
        <v>88</v>
      </c>
      <c r="AV179" s="13" t="s">
        <v>88</v>
      </c>
      <c r="AW179" s="13" t="s">
        <v>34</v>
      </c>
      <c r="AX179" s="13" t="s">
        <v>78</v>
      </c>
      <c r="AY179" s="264" t="s">
        <v>147</v>
      </c>
    </row>
    <row r="180" s="13" customFormat="1">
      <c r="A180" s="13"/>
      <c r="B180" s="254"/>
      <c r="C180" s="255"/>
      <c r="D180" s="248" t="s">
        <v>171</v>
      </c>
      <c r="E180" s="256" t="s">
        <v>1</v>
      </c>
      <c r="F180" s="257" t="s">
        <v>626</v>
      </c>
      <c r="G180" s="255"/>
      <c r="H180" s="258">
        <v>9.5999999999999996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4" t="s">
        <v>171</v>
      </c>
      <c r="AU180" s="264" t="s">
        <v>88</v>
      </c>
      <c r="AV180" s="13" t="s">
        <v>88</v>
      </c>
      <c r="AW180" s="13" t="s">
        <v>34</v>
      </c>
      <c r="AX180" s="13" t="s">
        <v>78</v>
      </c>
      <c r="AY180" s="264" t="s">
        <v>147</v>
      </c>
    </row>
    <row r="181" s="14" customFormat="1">
      <c r="A181" s="14"/>
      <c r="B181" s="265"/>
      <c r="C181" s="266"/>
      <c r="D181" s="248" t="s">
        <v>171</v>
      </c>
      <c r="E181" s="267" t="s">
        <v>1</v>
      </c>
      <c r="F181" s="268" t="s">
        <v>176</v>
      </c>
      <c r="G181" s="266"/>
      <c r="H181" s="269">
        <v>81.699999999999989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5" t="s">
        <v>171</v>
      </c>
      <c r="AU181" s="275" t="s">
        <v>88</v>
      </c>
      <c r="AV181" s="14" t="s">
        <v>146</v>
      </c>
      <c r="AW181" s="14" t="s">
        <v>34</v>
      </c>
      <c r="AX181" s="14" t="s">
        <v>86</v>
      </c>
      <c r="AY181" s="275" t="s">
        <v>147</v>
      </c>
    </row>
    <row r="182" s="2" customFormat="1" ht="33" customHeight="1">
      <c r="A182" s="38"/>
      <c r="B182" s="39"/>
      <c r="C182" s="234" t="s">
        <v>219</v>
      </c>
      <c r="D182" s="234" t="s">
        <v>148</v>
      </c>
      <c r="E182" s="235" t="s">
        <v>627</v>
      </c>
      <c r="F182" s="236" t="s">
        <v>628</v>
      </c>
      <c r="G182" s="237" t="s">
        <v>196</v>
      </c>
      <c r="H182" s="238">
        <v>41.799999999999997</v>
      </c>
      <c r="I182" s="239"/>
      <c r="J182" s="240">
        <f>ROUND(I182*H182,2)</f>
        <v>0</v>
      </c>
      <c r="K182" s="241"/>
      <c r="L182" s="44"/>
      <c r="M182" s="242" t="s">
        <v>1</v>
      </c>
      <c r="N182" s="243" t="s">
        <v>43</v>
      </c>
      <c r="O182" s="91"/>
      <c r="P182" s="244">
        <f>O182*H182</f>
        <v>0</v>
      </c>
      <c r="Q182" s="244">
        <v>0.0017600000000000001</v>
      </c>
      <c r="R182" s="244">
        <f>Q182*H182</f>
        <v>0.073567999999999995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146</v>
      </c>
      <c r="AT182" s="246" t="s">
        <v>148</v>
      </c>
      <c r="AU182" s="246" t="s">
        <v>88</v>
      </c>
      <c r="AY182" s="17" t="s">
        <v>147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86</v>
      </c>
      <c r="BK182" s="247">
        <f>ROUND(I182*H182,2)</f>
        <v>0</v>
      </c>
      <c r="BL182" s="17" t="s">
        <v>146</v>
      </c>
      <c r="BM182" s="246" t="s">
        <v>629</v>
      </c>
    </row>
    <row r="183" s="13" customFormat="1">
      <c r="A183" s="13"/>
      <c r="B183" s="254"/>
      <c r="C183" s="255"/>
      <c r="D183" s="248" t="s">
        <v>171</v>
      </c>
      <c r="E183" s="256" t="s">
        <v>1</v>
      </c>
      <c r="F183" s="257" t="s">
        <v>630</v>
      </c>
      <c r="G183" s="255"/>
      <c r="H183" s="258">
        <v>8.8000000000000007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4" t="s">
        <v>171</v>
      </c>
      <c r="AU183" s="264" t="s">
        <v>88</v>
      </c>
      <c r="AV183" s="13" t="s">
        <v>88</v>
      </c>
      <c r="AW183" s="13" t="s">
        <v>34</v>
      </c>
      <c r="AX183" s="13" t="s">
        <v>78</v>
      </c>
      <c r="AY183" s="264" t="s">
        <v>147</v>
      </c>
    </row>
    <row r="184" s="13" customFormat="1">
      <c r="A184" s="13"/>
      <c r="B184" s="254"/>
      <c r="C184" s="255"/>
      <c r="D184" s="248" t="s">
        <v>171</v>
      </c>
      <c r="E184" s="256" t="s">
        <v>1</v>
      </c>
      <c r="F184" s="257" t="s">
        <v>631</v>
      </c>
      <c r="G184" s="255"/>
      <c r="H184" s="258">
        <v>23.399999999999999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4" t="s">
        <v>171</v>
      </c>
      <c r="AU184" s="264" t="s">
        <v>88</v>
      </c>
      <c r="AV184" s="13" t="s">
        <v>88</v>
      </c>
      <c r="AW184" s="13" t="s">
        <v>34</v>
      </c>
      <c r="AX184" s="13" t="s">
        <v>78</v>
      </c>
      <c r="AY184" s="264" t="s">
        <v>147</v>
      </c>
    </row>
    <row r="185" s="13" customFormat="1">
      <c r="A185" s="13"/>
      <c r="B185" s="254"/>
      <c r="C185" s="255"/>
      <c r="D185" s="248" t="s">
        <v>171</v>
      </c>
      <c r="E185" s="256" t="s">
        <v>1</v>
      </c>
      <c r="F185" s="257" t="s">
        <v>626</v>
      </c>
      <c r="G185" s="255"/>
      <c r="H185" s="258">
        <v>9.5999999999999996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4" t="s">
        <v>171</v>
      </c>
      <c r="AU185" s="264" t="s">
        <v>88</v>
      </c>
      <c r="AV185" s="13" t="s">
        <v>88</v>
      </c>
      <c r="AW185" s="13" t="s">
        <v>34</v>
      </c>
      <c r="AX185" s="13" t="s">
        <v>78</v>
      </c>
      <c r="AY185" s="264" t="s">
        <v>147</v>
      </c>
    </row>
    <row r="186" s="14" customFormat="1">
      <c r="A186" s="14"/>
      <c r="B186" s="265"/>
      <c r="C186" s="266"/>
      <c r="D186" s="248" t="s">
        <v>171</v>
      </c>
      <c r="E186" s="267" t="s">
        <v>1</v>
      </c>
      <c r="F186" s="268" t="s">
        <v>176</v>
      </c>
      <c r="G186" s="266"/>
      <c r="H186" s="269">
        <v>41.800000000000004</v>
      </c>
      <c r="I186" s="270"/>
      <c r="J186" s="266"/>
      <c r="K186" s="266"/>
      <c r="L186" s="271"/>
      <c r="M186" s="272"/>
      <c r="N186" s="273"/>
      <c r="O186" s="273"/>
      <c r="P186" s="273"/>
      <c r="Q186" s="273"/>
      <c r="R186" s="273"/>
      <c r="S186" s="273"/>
      <c r="T186" s="27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5" t="s">
        <v>171</v>
      </c>
      <c r="AU186" s="275" t="s">
        <v>88</v>
      </c>
      <c r="AV186" s="14" t="s">
        <v>146</v>
      </c>
      <c r="AW186" s="14" t="s">
        <v>34</v>
      </c>
      <c r="AX186" s="14" t="s">
        <v>86</v>
      </c>
      <c r="AY186" s="275" t="s">
        <v>147</v>
      </c>
    </row>
    <row r="187" s="2" customFormat="1" ht="21.75" customHeight="1">
      <c r="A187" s="38"/>
      <c r="B187" s="39"/>
      <c r="C187" s="276" t="s">
        <v>224</v>
      </c>
      <c r="D187" s="276" t="s">
        <v>154</v>
      </c>
      <c r="E187" s="277" t="s">
        <v>632</v>
      </c>
      <c r="F187" s="278" t="s">
        <v>633</v>
      </c>
      <c r="G187" s="279" t="s">
        <v>214</v>
      </c>
      <c r="H187" s="280">
        <v>31.789999999999999</v>
      </c>
      <c r="I187" s="281"/>
      <c r="J187" s="282">
        <f>ROUND(I187*H187,2)</f>
        <v>0</v>
      </c>
      <c r="K187" s="283"/>
      <c r="L187" s="284"/>
      <c r="M187" s="285" t="s">
        <v>1</v>
      </c>
      <c r="N187" s="286" t="s">
        <v>43</v>
      </c>
      <c r="O187" s="91"/>
      <c r="P187" s="244">
        <f>O187*H187</f>
        <v>0</v>
      </c>
      <c r="Q187" s="244">
        <v>0.00075000000000000002</v>
      </c>
      <c r="R187" s="244">
        <f>Q187*H187</f>
        <v>0.023842499999999999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199</v>
      </c>
      <c r="AT187" s="246" t="s">
        <v>154</v>
      </c>
      <c r="AU187" s="246" t="s">
        <v>88</v>
      </c>
      <c r="AY187" s="17" t="s">
        <v>147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86</v>
      </c>
      <c r="BK187" s="247">
        <f>ROUND(I187*H187,2)</f>
        <v>0</v>
      </c>
      <c r="BL187" s="17" t="s">
        <v>146</v>
      </c>
      <c r="BM187" s="246" t="s">
        <v>634</v>
      </c>
    </row>
    <row r="188" s="13" customFormat="1">
      <c r="A188" s="13"/>
      <c r="B188" s="254"/>
      <c r="C188" s="255"/>
      <c r="D188" s="248" t="s">
        <v>171</v>
      </c>
      <c r="E188" s="256" t="s">
        <v>1</v>
      </c>
      <c r="F188" s="257" t="s">
        <v>635</v>
      </c>
      <c r="G188" s="255"/>
      <c r="H188" s="258">
        <v>8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4" t="s">
        <v>171</v>
      </c>
      <c r="AU188" s="264" t="s">
        <v>88</v>
      </c>
      <c r="AV188" s="13" t="s">
        <v>88</v>
      </c>
      <c r="AW188" s="13" t="s">
        <v>34</v>
      </c>
      <c r="AX188" s="13" t="s">
        <v>78</v>
      </c>
      <c r="AY188" s="264" t="s">
        <v>147</v>
      </c>
    </row>
    <row r="189" s="13" customFormat="1">
      <c r="A189" s="13"/>
      <c r="B189" s="254"/>
      <c r="C189" s="255"/>
      <c r="D189" s="248" t="s">
        <v>171</v>
      </c>
      <c r="E189" s="256" t="s">
        <v>1</v>
      </c>
      <c r="F189" s="257" t="s">
        <v>636</v>
      </c>
      <c r="G189" s="255"/>
      <c r="H189" s="258">
        <v>20.899999999999999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4" t="s">
        <v>171</v>
      </c>
      <c r="AU189" s="264" t="s">
        <v>88</v>
      </c>
      <c r="AV189" s="13" t="s">
        <v>88</v>
      </c>
      <c r="AW189" s="13" t="s">
        <v>34</v>
      </c>
      <c r="AX189" s="13" t="s">
        <v>78</v>
      </c>
      <c r="AY189" s="264" t="s">
        <v>147</v>
      </c>
    </row>
    <row r="190" s="14" customFormat="1">
      <c r="A190" s="14"/>
      <c r="B190" s="265"/>
      <c r="C190" s="266"/>
      <c r="D190" s="248" t="s">
        <v>171</v>
      </c>
      <c r="E190" s="267" t="s">
        <v>1</v>
      </c>
      <c r="F190" s="268" t="s">
        <v>176</v>
      </c>
      <c r="G190" s="266"/>
      <c r="H190" s="269">
        <v>28.899999999999999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5" t="s">
        <v>171</v>
      </c>
      <c r="AU190" s="275" t="s">
        <v>88</v>
      </c>
      <c r="AV190" s="14" t="s">
        <v>146</v>
      </c>
      <c r="AW190" s="14" t="s">
        <v>34</v>
      </c>
      <c r="AX190" s="14" t="s">
        <v>86</v>
      </c>
      <c r="AY190" s="275" t="s">
        <v>147</v>
      </c>
    </row>
    <row r="191" s="13" customFormat="1">
      <c r="A191" s="13"/>
      <c r="B191" s="254"/>
      <c r="C191" s="255"/>
      <c r="D191" s="248" t="s">
        <v>171</v>
      </c>
      <c r="E191" s="255"/>
      <c r="F191" s="257" t="s">
        <v>637</v>
      </c>
      <c r="G191" s="255"/>
      <c r="H191" s="258">
        <v>31.789999999999999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4" t="s">
        <v>171</v>
      </c>
      <c r="AU191" s="264" t="s">
        <v>88</v>
      </c>
      <c r="AV191" s="13" t="s">
        <v>88</v>
      </c>
      <c r="AW191" s="13" t="s">
        <v>4</v>
      </c>
      <c r="AX191" s="13" t="s">
        <v>86</v>
      </c>
      <c r="AY191" s="264" t="s">
        <v>147</v>
      </c>
    </row>
    <row r="192" s="2" customFormat="1" ht="21.75" customHeight="1">
      <c r="A192" s="38"/>
      <c r="B192" s="39"/>
      <c r="C192" s="234" t="s">
        <v>228</v>
      </c>
      <c r="D192" s="234" t="s">
        <v>148</v>
      </c>
      <c r="E192" s="235" t="s">
        <v>638</v>
      </c>
      <c r="F192" s="236" t="s">
        <v>639</v>
      </c>
      <c r="G192" s="237" t="s">
        <v>214</v>
      </c>
      <c r="H192" s="238">
        <v>575.64999999999998</v>
      </c>
      <c r="I192" s="239"/>
      <c r="J192" s="240">
        <f>ROUND(I192*H192,2)</f>
        <v>0</v>
      </c>
      <c r="K192" s="241"/>
      <c r="L192" s="44"/>
      <c r="M192" s="242" t="s">
        <v>1</v>
      </c>
      <c r="N192" s="243" t="s">
        <v>43</v>
      </c>
      <c r="O192" s="91"/>
      <c r="P192" s="244">
        <f>O192*H192</f>
        <v>0</v>
      </c>
      <c r="Q192" s="244">
        <v>0.0043800000000000002</v>
      </c>
      <c r="R192" s="244">
        <f>Q192*H192</f>
        <v>2.521347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146</v>
      </c>
      <c r="AT192" s="246" t="s">
        <v>148</v>
      </c>
      <c r="AU192" s="246" t="s">
        <v>88</v>
      </c>
      <c r="AY192" s="17" t="s">
        <v>147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86</v>
      </c>
      <c r="BK192" s="247">
        <f>ROUND(I192*H192,2)</f>
        <v>0</v>
      </c>
      <c r="BL192" s="17" t="s">
        <v>146</v>
      </c>
      <c r="BM192" s="246" t="s">
        <v>640</v>
      </c>
    </row>
    <row r="193" s="2" customFormat="1" ht="21.75" customHeight="1">
      <c r="A193" s="38"/>
      <c r="B193" s="39"/>
      <c r="C193" s="234" t="s">
        <v>8</v>
      </c>
      <c r="D193" s="234" t="s">
        <v>148</v>
      </c>
      <c r="E193" s="235" t="s">
        <v>641</v>
      </c>
      <c r="F193" s="236" t="s">
        <v>642</v>
      </c>
      <c r="G193" s="237" t="s">
        <v>214</v>
      </c>
      <c r="H193" s="238">
        <v>575.64999999999998</v>
      </c>
      <c r="I193" s="239"/>
      <c r="J193" s="240">
        <f>ROUND(I193*H193,2)</f>
        <v>0</v>
      </c>
      <c r="K193" s="241"/>
      <c r="L193" s="44"/>
      <c r="M193" s="242" t="s">
        <v>1</v>
      </c>
      <c r="N193" s="243" t="s">
        <v>43</v>
      </c>
      <c r="O193" s="91"/>
      <c r="P193" s="244">
        <f>O193*H193</f>
        <v>0</v>
      </c>
      <c r="Q193" s="244">
        <v>0.00012999999999999999</v>
      </c>
      <c r="R193" s="244">
        <f>Q193*H193</f>
        <v>0.074834499999999984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146</v>
      </c>
      <c r="AT193" s="246" t="s">
        <v>148</v>
      </c>
      <c r="AU193" s="246" t="s">
        <v>88</v>
      </c>
      <c r="AY193" s="17" t="s">
        <v>147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86</v>
      </c>
      <c r="BK193" s="247">
        <f>ROUND(I193*H193,2)</f>
        <v>0</v>
      </c>
      <c r="BL193" s="17" t="s">
        <v>146</v>
      </c>
      <c r="BM193" s="246" t="s">
        <v>643</v>
      </c>
    </row>
    <row r="194" s="2" customFormat="1">
      <c r="A194" s="38"/>
      <c r="B194" s="39"/>
      <c r="C194" s="40"/>
      <c r="D194" s="248" t="s">
        <v>152</v>
      </c>
      <c r="E194" s="40"/>
      <c r="F194" s="249" t="s">
        <v>644</v>
      </c>
      <c r="G194" s="40"/>
      <c r="H194" s="40"/>
      <c r="I194" s="144"/>
      <c r="J194" s="40"/>
      <c r="K194" s="40"/>
      <c r="L194" s="44"/>
      <c r="M194" s="250"/>
      <c r="N194" s="25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152</v>
      </c>
      <c r="AU194" s="17" t="s">
        <v>88</v>
      </c>
    </row>
    <row r="195" s="2" customFormat="1" ht="21.75" customHeight="1">
      <c r="A195" s="38"/>
      <c r="B195" s="39"/>
      <c r="C195" s="234" t="s">
        <v>237</v>
      </c>
      <c r="D195" s="234" t="s">
        <v>148</v>
      </c>
      <c r="E195" s="235" t="s">
        <v>645</v>
      </c>
      <c r="F195" s="236" t="s">
        <v>646</v>
      </c>
      <c r="G195" s="237" t="s">
        <v>214</v>
      </c>
      <c r="H195" s="238">
        <v>525.78999999999996</v>
      </c>
      <c r="I195" s="239"/>
      <c r="J195" s="240">
        <f>ROUND(I195*H195,2)</f>
        <v>0</v>
      </c>
      <c r="K195" s="241"/>
      <c r="L195" s="44"/>
      <c r="M195" s="242" t="s">
        <v>1</v>
      </c>
      <c r="N195" s="243" t="s">
        <v>43</v>
      </c>
      <c r="O195" s="91"/>
      <c r="P195" s="244">
        <f>O195*H195</f>
        <v>0</v>
      </c>
      <c r="Q195" s="244">
        <v>0.047239999999999997</v>
      </c>
      <c r="R195" s="244">
        <f>Q195*H195</f>
        <v>24.838319599999998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146</v>
      </c>
      <c r="AT195" s="246" t="s">
        <v>148</v>
      </c>
      <c r="AU195" s="246" t="s">
        <v>88</v>
      </c>
      <c r="AY195" s="17" t="s">
        <v>147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86</v>
      </c>
      <c r="BK195" s="247">
        <f>ROUND(I195*H195,2)</f>
        <v>0</v>
      </c>
      <c r="BL195" s="17" t="s">
        <v>146</v>
      </c>
      <c r="BM195" s="246" t="s">
        <v>647</v>
      </c>
    </row>
    <row r="196" s="2" customFormat="1">
      <c r="A196" s="38"/>
      <c r="B196" s="39"/>
      <c r="C196" s="40"/>
      <c r="D196" s="248" t="s">
        <v>152</v>
      </c>
      <c r="E196" s="40"/>
      <c r="F196" s="249" t="s">
        <v>648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152</v>
      </c>
      <c r="AU196" s="17" t="s">
        <v>88</v>
      </c>
    </row>
    <row r="197" s="13" customFormat="1">
      <c r="A197" s="13"/>
      <c r="B197" s="254"/>
      <c r="C197" s="255"/>
      <c r="D197" s="248" t="s">
        <v>171</v>
      </c>
      <c r="E197" s="256" t="s">
        <v>1</v>
      </c>
      <c r="F197" s="257" t="s">
        <v>649</v>
      </c>
      <c r="G197" s="255"/>
      <c r="H197" s="258">
        <v>575.64999999999998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4" t="s">
        <v>171</v>
      </c>
      <c r="AU197" s="264" t="s">
        <v>88</v>
      </c>
      <c r="AV197" s="13" t="s">
        <v>88</v>
      </c>
      <c r="AW197" s="13" t="s">
        <v>34</v>
      </c>
      <c r="AX197" s="13" t="s">
        <v>78</v>
      </c>
      <c r="AY197" s="264" t="s">
        <v>147</v>
      </c>
    </row>
    <row r="198" s="13" customFormat="1">
      <c r="A198" s="13"/>
      <c r="B198" s="254"/>
      <c r="C198" s="255"/>
      <c r="D198" s="248" t="s">
        <v>171</v>
      </c>
      <c r="E198" s="256" t="s">
        <v>1</v>
      </c>
      <c r="F198" s="257" t="s">
        <v>650</v>
      </c>
      <c r="G198" s="255"/>
      <c r="H198" s="258">
        <v>-49.859999999999999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4" t="s">
        <v>171</v>
      </c>
      <c r="AU198" s="264" t="s">
        <v>88</v>
      </c>
      <c r="AV198" s="13" t="s">
        <v>88</v>
      </c>
      <c r="AW198" s="13" t="s">
        <v>34</v>
      </c>
      <c r="AX198" s="13" t="s">
        <v>78</v>
      </c>
      <c r="AY198" s="264" t="s">
        <v>147</v>
      </c>
    </row>
    <row r="199" s="14" customFormat="1">
      <c r="A199" s="14"/>
      <c r="B199" s="265"/>
      <c r="C199" s="266"/>
      <c r="D199" s="248" t="s">
        <v>171</v>
      </c>
      <c r="E199" s="267" t="s">
        <v>1</v>
      </c>
      <c r="F199" s="268" t="s">
        <v>176</v>
      </c>
      <c r="G199" s="266"/>
      <c r="H199" s="269">
        <v>525.78999999999996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5" t="s">
        <v>171</v>
      </c>
      <c r="AU199" s="275" t="s">
        <v>88</v>
      </c>
      <c r="AV199" s="14" t="s">
        <v>146</v>
      </c>
      <c r="AW199" s="14" t="s">
        <v>34</v>
      </c>
      <c r="AX199" s="14" t="s">
        <v>86</v>
      </c>
      <c r="AY199" s="275" t="s">
        <v>147</v>
      </c>
    </row>
    <row r="200" s="2" customFormat="1" ht="33" customHeight="1">
      <c r="A200" s="38"/>
      <c r="B200" s="39"/>
      <c r="C200" s="234" t="s">
        <v>241</v>
      </c>
      <c r="D200" s="234" t="s">
        <v>148</v>
      </c>
      <c r="E200" s="235" t="s">
        <v>651</v>
      </c>
      <c r="F200" s="236" t="s">
        <v>652</v>
      </c>
      <c r="G200" s="237" t="s">
        <v>196</v>
      </c>
      <c r="H200" s="238">
        <v>24.399999999999999</v>
      </c>
      <c r="I200" s="239"/>
      <c r="J200" s="240">
        <f>ROUND(I200*H200,2)</f>
        <v>0</v>
      </c>
      <c r="K200" s="241"/>
      <c r="L200" s="44"/>
      <c r="M200" s="242" t="s">
        <v>1</v>
      </c>
      <c r="N200" s="243" t="s">
        <v>43</v>
      </c>
      <c r="O200" s="91"/>
      <c r="P200" s="244">
        <f>O200*H200</f>
        <v>0</v>
      </c>
      <c r="Q200" s="244">
        <v>0.020650000000000002</v>
      </c>
      <c r="R200" s="244">
        <f>Q200*H200</f>
        <v>0.50385999999999997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146</v>
      </c>
      <c r="AT200" s="246" t="s">
        <v>148</v>
      </c>
      <c r="AU200" s="246" t="s">
        <v>88</v>
      </c>
      <c r="AY200" s="17" t="s">
        <v>147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86</v>
      </c>
      <c r="BK200" s="247">
        <f>ROUND(I200*H200,2)</f>
        <v>0</v>
      </c>
      <c r="BL200" s="17" t="s">
        <v>146</v>
      </c>
      <c r="BM200" s="246" t="s">
        <v>653</v>
      </c>
    </row>
    <row r="201" s="13" customFormat="1">
      <c r="A201" s="13"/>
      <c r="B201" s="254"/>
      <c r="C201" s="255"/>
      <c r="D201" s="248" t="s">
        <v>171</v>
      </c>
      <c r="E201" s="256" t="s">
        <v>1</v>
      </c>
      <c r="F201" s="257" t="s">
        <v>654</v>
      </c>
      <c r="G201" s="255"/>
      <c r="H201" s="258">
        <v>8.0999999999999996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4" t="s">
        <v>171</v>
      </c>
      <c r="AU201" s="264" t="s">
        <v>88</v>
      </c>
      <c r="AV201" s="13" t="s">
        <v>88</v>
      </c>
      <c r="AW201" s="13" t="s">
        <v>34</v>
      </c>
      <c r="AX201" s="13" t="s">
        <v>78</v>
      </c>
      <c r="AY201" s="264" t="s">
        <v>147</v>
      </c>
    </row>
    <row r="202" s="13" customFormat="1">
      <c r="A202" s="13"/>
      <c r="B202" s="254"/>
      <c r="C202" s="255"/>
      <c r="D202" s="248" t="s">
        <v>171</v>
      </c>
      <c r="E202" s="256" t="s">
        <v>1</v>
      </c>
      <c r="F202" s="257" t="s">
        <v>655</v>
      </c>
      <c r="G202" s="255"/>
      <c r="H202" s="258">
        <v>3.6000000000000001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4" t="s">
        <v>171</v>
      </c>
      <c r="AU202" s="264" t="s">
        <v>88</v>
      </c>
      <c r="AV202" s="13" t="s">
        <v>88</v>
      </c>
      <c r="AW202" s="13" t="s">
        <v>34</v>
      </c>
      <c r="AX202" s="13" t="s">
        <v>78</v>
      </c>
      <c r="AY202" s="264" t="s">
        <v>147</v>
      </c>
    </row>
    <row r="203" s="13" customFormat="1">
      <c r="A203" s="13"/>
      <c r="B203" s="254"/>
      <c r="C203" s="255"/>
      <c r="D203" s="248" t="s">
        <v>171</v>
      </c>
      <c r="E203" s="256" t="s">
        <v>1</v>
      </c>
      <c r="F203" s="257" t="s">
        <v>656</v>
      </c>
      <c r="G203" s="255"/>
      <c r="H203" s="258">
        <v>7.2000000000000002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4" t="s">
        <v>171</v>
      </c>
      <c r="AU203" s="264" t="s">
        <v>88</v>
      </c>
      <c r="AV203" s="13" t="s">
        <v>88</v>
      </c>
      <c r="AW203" s="13" t="s">
        <v>34</v>
      </c>
      <c r="AX203" s="13" t="s">
        <v>78</v>
      </c>
      <c r="AY203" s="264" t="s">
        <v>147</v>
      </c>
    </row>
    <row r="204" s="13" customFormat="1">
      <c r="A204" s="13"/>
      <c r="B204" s="254"/>
      <c r="C204" s="255"/>
      <c r="D204" s="248" t="s">
        <v>171</v>
      </c>
      <c r="E204" s="256" t="s">
        <v>1</v>
      </c>
      <c r="F204" s="257" t="s">
        <v>657</v>
      </c>
      <c r="G204" s="255"/>
      <c r="H204" s="258">
        <v>2.7000000000000002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4" t="s">
        <v>171</v>
      </c>
      <c r="AU204" s="264" t="s">
        <v>88</v>
      </c>
      <c r="AV204" s="13" t="s">
        <v>88</v>
      </c>
      <c r="AW204" s="13" t="s">
        <v>34</v>
      </c>
      <c r="AX204" s="13" t="s">
        <v>78</v>
      </c>
      <c r="AY204" s="264" t="s">
        <v>147</v>
      </c>
    </row>
    <row r="205" s="13" customFormat="1">
      <c r="A205" s="13"/>
      <c r="B205" s="254"/>
      <c r="C205" s="255"/>
      <c r="D205" s="248" t="s">
        <v>171</v>
      </c>
      <c r="E205" s="256" t="s">
        <v>1</v>
      </c>
      <c r="F205" s="257" t="s">
        <v>658</v>
      </c>
      <c r="G205" s="255"/>
      <c r="H205" s="258">
        <v>2.7999999999999998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4" t="s">
        <v>171</v>
      </c>
      <c r="AU205" s="264" t="s">
        <v>88</v>
      </c>
      <c r="AV205" s="13" t="s">
        <v>88</v>
      </c>
      <c r="AW205" s="13" t="s">
        <v>34</v>
      </c>
      <c r="AX205" s="13" t="s">
        <v>78</v>
      </c>
      <c r="AY205" s="264" t="s">
        <v>147</v>
      </c>
    </row>
    <row r="206" s="14" customFormat="1">
      <c r="A206" s="14"/>
      <c r="B206" s="265"/>
      <c r="C206" s="266"/>
      <c r="D206" s="248" t="s">
        <v>171</v>
      </c>
      <c r="E206" s="267" t="s">
        <v>1</v>
      </c>
      <c r="F206" s="268" t="s">
        <v>176</v>
      </c>
      <c r="G206" s="266"/>
      <c r="H206" s="269">
        <v>24.399999999999999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5" t="s">
        <v>171</v>
      </c>
      <c r="AU206" s="275" t="s">
        <v>88</v>
      </c>
      <c r="AV206" s="14" t="s">
        <v>146</v>
      </c>
      <c r="AW206" s="14" t="s">
        <v>34</v>
      </c>
      <c r="AX206" s="14" t="s">
        <v>86</v>
      </c>
      <c r="AY206" s="275" t="s">
        <v>147</v>
      </c>
    </row>
    <row r="207" s="2" customFormat="1" ht="21.75" customHeight="1">
      <c r="A207" s="38"/>
      <c r="B207" s="39"/>
      <c r="C207" s="234" t="s">
        <v>245</v>
      </c>
      <c r="D207" s="234" t="s">
        <v>148</v>
      </c>
      <c r="E207" s="235" t="s">
        <v>659</v>
      </c>
      <c r="F207" s="236" t="s">
        <v>660</v>
      </c>
      <c r="G207" s="237" t="s">
        <v>196</v>
      </c>
      <c r="H207" s="238">
        <v>37</v>
      </c>
      <c r="I207" s="239"/>
      <c r="J207" s="240">
        <f>ROUND(I207*H207,2)</f>
        <v>0</v>
      </c>
      <c r="K207" s="241"/>
      <c r="L207" s="44"/>
      <c r="M207" s="242" t="s">
        <v>1</v>
      </c>
      <c r="N207" s="243" t="s">
        <v>43</v>
      </c>
      <c r="O207" s="91"/>
      <c r="P207" s="244">
        <f>O207*H207</f>
        <v>0</v>
      </c>
      <c r="Q207" s="244">
        <v>0.00093000000000000005</v>
      </c>
      <c r="R207" s="244">
        <f>Q207*H207</f>
        <v>0.034410000000000003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146</v>
      </c>
      <c r="AT207" s="246" t="s">
        <v>148</v>
      </c>
      <c r="AU207" s="246" t="s">
        <v>88</v>
      </c>
      <c r="AY207" s="17" t="s">
        <v>147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86</v>
      </c>
      <c r="BK207" s="247">
        <f>ROUND(I207*H207,2)</f>
        <v>0</v>
      </c>
      <c r="BL207" s="17" t="s">
        <v>146</v>
      </c>
      <c r="BM207" s="246" t="s">
        <v>661</v>
      </c>
    </row>
    <row r="208" s="13" customFormat="1">
      <c r="A208" s="13"/>
      <c r="B208" s="254"/>
      <c r="C208" s="255"/>
      <c r="D208" s="248" t="s">
        <v>171</v>
      </c>
      <c r="E208" s="256" t="s">
        <v>1</v>
      </c>
      <c r="F208" s="257" t="s">
        <v>662</v>
      </c>
      <c r="G208" s="255"/>
      <c r="H208" s="258">
        <v>30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4" t="s">
        <v>171</v>
      </c>
      <c r="AU208" s="264" t="s">
        <v>88</v>
      </c>
      <c r="AV208" s="13" t="s">
        <v>88</v>
      </c>
      <c r="AW208" s="13" t="s">
        <v>34</v>
      </c>
      <c r="AX208" s="13" t="s">
        <v>78</v>
      </c>
      <c r="AY208" s="264" t="s">
        <v>147</v>
      </c>
    </row>
    <row r="209" s="13" customFormat="1">
      <c r="A209" s="13"/>
      <c r="B209" s="254"/>
      <c r="C209" s="255"/>
      <c r="D209" s="248" t="s">
        <v>171</v>
      </c>
      <c r="E209" s="256" t="s">
        <v>1</v>
      </c>
      <c r="F209" s="257" t="s">
        <v>663</v>
      </c>
      <c r="G209" s="255"/>
      <c r="H209" s="258">
        <v>7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4" t="s">
        <v>171</v>
      </c>
      <c r="AU209" s="264" t="s">
        <v>88</v>
      </c>
      <c r="AV209" s="13" t="s">
        <v>88</v>
      </c>
      <c r="AW209" s="13" t="s">
        <v>34</v>
      </c>
      <c r="AX209" s="13" t="s">
        <v>78</v>
      </c>
      <c r="AY209" s="264" t="s">
        <v>147</v>
      </c>
    </row>
    <row r="210" s="14" customFormat="1">
      <c r="A210" s="14"/>
      <c r="B210" s="265"/>
      <c r="C210" s="266"/>
      <c r="D210" s="248" t="s">
        <v>171</v>
      </c>
      <c r="E210" s="267" t="s">
        <v>1</v>
      </c>
      <c r="F210" s="268" t="s">
        <v>176</v>
      </c>
      <c r="G210" s="266"/>
      <c r="H210" s="269">
        <v>37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5" t="s">
        <v>171</v>
      </c>
      <c r="AU210" s="275" t="s">
        <v>88</v>
      </c>
      <c r="AV210" s="14" t="s">
        <v>146</v>
      </c>
      <c r="AW210" s="14" t="s">
        <v>34</v>
      </c>
      <c r="AX210" s="14" t="s">
        <v>86</v>
      </c>
      <c r="AY210" s="275" t="s">
        <v>147</v>
      </c>
    </row>
    <row r="211" s="2" customFormat="1" ht="21.75" customHeight="1">
      <c r="A211" s="38"/>
      <c r="B211" s="39"/>
      <c r="C211" s="234" t="s">
        <v>249</v>
      </c>
      <c r="D211" s="234" t="s">
        <v>148</v>
      </c>
      <c r="E211" s="235" t="s">
        <v>664</v>
      </c>
      <c r="F211" s="236" t="s">
        <v>665</v>
      </c>
      <c r="G211" s="237" t="s">
        <v>196</v>
      </c>
      <c r="H211" s="238">
        <v>16.699999999999999</v>
      </c>
      <c r="I211" s="239"/>
      <c r="J211" s="240">
        <f>ROUND(I211*H211,2)</f>
        <v>0</v>
      </c>
      <c r="K211" s="241"/>
      <c r="L211" s="44"/>
      <c r="M211" s="242" t="s">
        <v>1</v>
      </c>
      <c r="N211" s="243" t="s">
        <v>43</v>
      </c>
      <c r="O211" s="91"/>
      <c r="P211" s="244">
        <f>O211*H211</f>
        <v>0</v>
      </c>
      <c r="Q211" s="244">
        <v>0.00155</v>
      </c>
      <c r="R211" s="244">
        <f>Q211*H211</f>
        <v>0.025884999999999998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146</v>
      </c>
      <c r="AT211" s="246" t="s">
        <v>148</v>
      </c>
      <c r="AU211" s="246" t="s">
        <v>88</v>
      </c>
      <c r="AY211" s="17" t="s">
        <v>147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86</v>
      </c>
      <c r="BK211" s="247">
        <f>ROUND(I211*H211,2)</f>
        <v>0</v>
      </c>
      <c r="BL211" s="17" t="s">
        <v>146</v>
      </c>
      <c r="BM211" s="246" t="s">
        <v>666</v>
      </c>
    </row>
    <row r="212" s="13" customFormat="1">
      <c r="A212" s="13"/>
      <c r="B212" s="254"/>
      <c r="C212" s="255"/>
      <c r="D212" s="248" t="s">
        <v>171</v>
      </c>
      <c r="E212" s="256" t="s">
        <v>1</v>
      </c>
      <c r="F212" s="257" t="s">
        <v>667</v>
      </c>
      <c r="G212" s="255"/>
      <c r="H212" s="258">
        <v>13.5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4" t="s">
        <v>171</v>
      </c>
      <c r="AU212" s="264" t="s">
        <v>88</v>
      </c>
      <c r="AV212" s="13" t="s">
        <v>88</v>
      </c>
      <c r="AW212" s="13" t="s">
        <v>34</v>
      </c>
      <c r="AX212" s="13" t="s">
        <v>78</v>
      </c>
      <c r="AY212" s="264" t="s">
        <v>147</v>
      </c>
    </row>
    <row r="213" s="13" customFormat="1">
      <c r="A213" s="13"/>
      <c r="B213" s="254"/>
      <c r="C213" s="255"/>
      <c r="D213" s="248" t="s">
        <v>171</v>
      </c>
      <c r="E213" s="256" t="s">
        <v>1</v>
      </c>
      <c r="F213" s="257" t="s">
        <v>668</v>
      </c>
      <c r="G213" s="255"/>
      <c r="H213" s="258">
        <v>3.2000000000000002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4" t="s">
        <v>171</v>
      </c>
      <c r="AU213" s="264" t="s">
        <v>88</v>
      </c>
      <c r="AV213" s="13" t="s">
        <v>88</v>
      </c>
      <c r="AW213" s="13" t="s">
        <v>34</v>
      </c>
      <c r="AX213" s="13" t="s">
        <v>78</v>
      </c>
      <c r="AY213" s="264" t="s">
        <v>147</v>
      </c>
    </row>
    <row r="214" s="14" customFormat="1">
      <c r="A214" s="14"/>
      <c r="B214" s="265"/>
      <c r="C214" s="266"/>
      <c r="D214" s="248" t="s">
        <v>171</v>
      </c>
      <c r="E214" s="267" t="s">
        <v>1</v>
      </c>
      <c r="F214" s="268" t="s">
        <v>176</v>
      </c>
      <c r="G214" s="266"/>
      <c r="H214" s="269">
        <v>16.699999999999999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5" t="s">
        <v>171</v>
      </c>
      <c r="AU214" s="275" t="s">
        <v>88</v>
      </c>
      <c r="AV214" s="14" t="s">
        <v>146</v>
      </c>
      <c r="AW214" s="14" t="s">
        <v>34</v>
      </c>
      <c r="AX214" s="14" t="s">
        <v>86</v>
      </c>
      <c r="AY214" s="275" t="s">
        <v>147</v>
      </c>
    </row>
    <row r="215" s="2" customFormat="1" ht="33" customHeight="1">
      <c r="A215" s="38"/>
      <c r="B215" s="39"/>
      <c r="C215" s="234" t="s">
        <v>256</v>
      </c>
      <c r="D215" s="234" t="s">
        <v>148</v>
      </c>
      <c r="E215" s="235" t="s">
        <v>669</v>
      </c>
      <c r="F215" s="236" t="s">
        <v>670</v>
      </c>
      <c r="G215" s="237" t="s">
        <v>179</v>
      </c>
      <c r="H215" s="238">
        <v>3</v>
      </c>
      <c r="I215" s="239"/>
      <c r="J215" s="240">
        <f>ROUND(I215*H215,2)</f>
        <v>0</v>
      </c>
      <c r="K215" s="241"/>
      <c r="L215" s="44"/>
      <c r="M215" s="242" t="s">
        <v>1</v>
      </c>
      <c r="N215" s="243" t="s">
        <v>43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146</v>
      </c>
      <c r="AT215" s="246" t="s">
        <v>148</v>
      </c>
      <c r="AU215" s="246" t="s">
        <v>88</v>
      </c>
      <c r="AY215" s="17" t="s">
        <v>147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86</v>
      </c>
      <c r="BK215" s="247">
        <f>ROUND(I215*H215,2)</f>
        <v>0</v>
      </c>
      <c r="BL215" s="17" t="s">
        <v>146</v>
      </c>
      <c r="BM215" s="246" t="s">
        <v>671</v>
      </c>
    </row>
    <row r="216" s="2" customFormat="1" ht="33" customHeight="1">
      <c r="A216" s="38"/>
      <c r="B216" s="39"/>
      <c r="C216" s="234" t="s">
        <v>7</v>
      </c>
      <c r="D216" s="234" t="s">
        <v>148</v>
      </c>
      <c r="E216" s="235" t="s">
        <v>672</v>
      </c>
      <c r="F216" s="236" t="s">
        <v>673</v>
      </c>
      <c r="G216" s="237" t="s">
        <v>214</v>
      </c>
      <c r="H216" s="238">
        <v>49.859999999999999</v>
      </c>
      <c r="I216" s="239"/>
      <c r="J216" s="240">
        <f>ROUND(I216*H216,2)</f>
        <v>0</v>
      </c>
      <c r="K216" s="241"/>
      <c r="L216" s="44"/>
      <c r="M216" s="242" t="s">
        <v>1</v>
      </c>
      <c r="N216" s="243" t="s">
        <v>43</v>
      </c>
      <c r="O216" s="91"/>
      <c r="P216" s="244">
        <f>O216*H216</f>
        <v>0</v>
      </c>
      <c r="Q216" s="244">
        <v>0.019429999999999999</v>
      </c>
      <c r="R216" s="244">
        <f>Q216*H216</f>
        <v>0.96877979999999997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146</v>
      </c>
      <c r="AT216" s="246" t="s">
        <v>148</v>
      </c>
      <c r="AU216" s="246" t="s">
        <v>88</v>
      </c>
      <c r="AY216" s="17" t="s">
        <v>147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86</v>
      </c>
      <c r="BK216" s="247">
        <f>ROUND(I216*H216,2)</f>
        <v>0</v>
      </c>
      <c r="BL216" s="17" t="s">
        <v>146</v>
      </c>
      <c r="BM216" s="246" t="s">
        <v>674</v>
      </c>
    </row>
    <row r="217" s="13" customFormat="1">
      <c r="A217" s="13"/>
      <c r="B217" s="254"/>
      <c r="C217" s="255"/>
      <c r="D217" s="248" t="s">
        <v>171</v>
      </c>
      <c r="E217" s="256" t="s">
        <v>1</v>
      </c>
      <c r="F217" s="257" t="s">
        <v>675</v>
      </c>
      <c r="G217" s="255"/>
      <c r="H217" s="258">
        <v>36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4" t="s">
        <v>171</v>
      </c>
      <c r="AU217" s="264" t="s">
        <v>88</v>
      </c>
      <c r="AV217" s="13" t="s">
        <v>88</v>
      </c>
      <c r="AW217" s="13" t="s">
        <v>34</v>
      </c>
      <c r="AX217" s="13" t="s">
        <v>78</v>
      </c>
      <c r="AY217" s="264" t="s">
        <v>147</v>
      </c>
    </row>
    <row r="218" s="13" customFormat="1">
      <c r="A218" s="13"/>
      <c r="B218" s="254"/>
      <c r="C218" s="255"/>
      <c r="D218" s="248" t="s">
        <v>171</v>
      </c>
      <c r="E218" s="256" t="s">
        <v>1</v>
      </c>
      <c r="F218" s="257" t="s">
        <v>676</v>
      </c>
      <c r="G218" s="255"/>
      <c r="H218" s="258">
        <v>13.859999999999999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4" t="s">
        <v>171</v>
      </c>
      <c r="AU218" s="264" t="s">
        <v>88</v>
      </c>
      <c r="AV218" s="13" t="s">
        <v>88</v>
      </c>
      <c r="AW218" s="13" t="s">
        <v>34</v>
      </c>
      <c r="AX218" s="13" t="s">
        <v>78</v>
      </c>
      <c r="AY218" s="264" t="s">
        <v>147</v>
      </c>
    </row>
    <row r="219" s="14" customFormat="1">
      <c r="A219" s="14"/>
      <c r="B219" s="265"/>
      <c r="C219" s="266"/>
      <c r="D219" s="248" t="s">
        <v>171</v>
      </c>
      <c r="E219" s="267" t="s">
        <v>1</v>
      </c>
      <c r="F219" s="268" t="s">
        <v>176</v>
      </c>
      <c r="G219" s="266"/>
      <c r="H219" s="269">
        <v>49.859999999999999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5" t="s">
        <v>171</v>
      </c>
      <c r="AU219" s="275" t="s">
        <v>88</v>
      </c>
      <c r="AV219" s="14" t="s">
        <v>146</v>
      </c>
      <c r="AW219" s="14" t="s">
        <v>34</v>
      </c>
      <c r="AX219" s="14" t="s">
        <v>86</v>
      </c>
      <c r="AY219" s="275" t="s">
        <v>147</v>
      </c>
    </row>
    <row r="220" s="12" customFormat="1" ht="22.8" customHeight="1">
      <c r="A220" s="12"/>
      <c r="B220" s="220"/>
      <c r="C220" s="221"/>
      <c r="D220" s="222" t="s">
        <v>77</v>
      </c>
      <c r="E220" s="252" t="s">
        <v>199</v>
      </c>
      <c r="F220" s="252" t="s">
        <v>677</v>
      </c>
      <c r="G220" s="221"/>
      <c r="H220" s="221"/>
      <c r="I220" s="224"/>
      <c r="J220" s="253">
        <f>BK220</f>
        <v>0</v>
      </c>
      <c r="K220" s="221"/>
      <c r="L220" s="226"/>
      <c r="M220" s="227"/>
      <c r="N220" s="228"/>
      <c r="O220" s="228"/>
      <c r="P220" s="229">
        <f>SUM(P221:P224)</f>
        <v>0</v>
      </c>
      <c r="Q220" s="228"/>
      <c r="R220" s="229">
        <f>SUM(R221:R224)</f>
        <v>0.0044000000000000003</v>
      </c>
      <c r="S220" s="228"/>
      <c r="T220" s="230">
        <f>SUM(T221:T224)</f>
        <v>0.14088000000000001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1" t="s">
        <v>86</v>
      </c>
      <c r="AT220" s="232" t="s">
        <v>77</v>
      </c>
      <c r="AU220" s="232" t="s">
        <v>86</v>
      </c>
      <c r="AY220" s="231" t="s">
        <v>147</v>
      </c>
      <c r="BK220" s="233">
        <f>SUM(BK221:BK224)</f>
        <v>0</v>
      </c>
    </row>
    <row r="221" s="2" customFormat="1" ht="16.5" customHeight="1">
      <c r="A221" s="38"/>
      <c r="B221" s="39"/>
      <c r="C221" s="234" t="s">
        <v>267</v>
      </c>
      <c r="D221" s="234" t="s">
        <v>148</v>
      </c>
      <c r="E221" s="235" t="s">
        <v>678</v>
      </c>
      <c r="F221" s="236" t="s">
        <v>679</v>
      </c>
      <c r="G221" s="237" t="s">
        <v>179</v>
      </c>
      <c r="H221" s="238">
        <v>4</v>
      </c>
      <c r="I221" s="239"/>
      <c r="J221" s="240">
        <f>ROUND(I221*H221,2)</f>
        <v>0</v>
      </c>
      <c r="K221" s="241"/>
      <c r="L221" s="44"/>
      <c r="M221" s="242" t="s">
        <v>1</v>
      </c>
      <c r="N221" s="243" t="s">
        <v>43</v>
      </c>
      <c r="O221" s="91"/>
      <c r="P221" s="244">
        <f>O221*H221</f>
        <v>0</v>
      </c>
      <c r="Q221" s="244">
        <v>0</v>
      </c>
      <c r="R221" s="244">
        <f>Q221*H221</f>
        <v>0</v>
      </c>
      <c r="S221" s="244">
        <v>0.035220000000000001</v>
      </c>
      <c r="T221" s="245">
        <f>S221*H221</f>
        <v>0.14088000000000001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146</v>
      </c>
      <c r="AT221" s="246" t="s">
        <v>148</v>
      </c>
      <c r="AU221" s="246" t="s">
        <v>88</v>
      </c>
      <c r="AY221" s="17" t="s">
        <v>147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86</v>
      </c>
      <c r="BK221" s="247">
        <f>ROUND(I221*H221,2)</f>
        <v>0</v>
      </c>
      <c r="BL221" s="17" t="s">
        <v>146</v>
      </c>
      <c r="BM221" s="246" t="s">
        <v>680</v>
      </c>
    </row>
    <row r="222" s="2" customFormat="1" ht="21.75" customHeight="1">
      <c r="A222" s="38"/>
      <c r="B222" s="39"/>
      <c r="C222" s="234" t="s">
        <v>272</v>
      </c>
      <c r="D222" s="234" t="s">
        <v>148</v>
      </c>
      <c r="E222" s="235" t="s">
        <v>681</v>
      </c>
      <c r="F222" s="236" t="s">
        <v>682</v>
      </c>
      <c r="G222" s="237" t="s">
        <v>179</v>
      </c>
      <c r="H222" s="238">
        <v>4</v>
      </c>
      <c r="I222" s="239"/>
      <c r="J222" s="240">
        <f>ROUND(I222*H222,2)</f>
        <v>0</v>
      </c>
      <c r="K222" s="241"/>
      <c r="L222" s="44"/>
      <c r="M222" s="242" t="s">
        <v>1</v>
      </c>
      <c r="N222" s="243" t="s">
        <v>43</v>
      </c>
      <c r="O222" s="91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237</v>
      </c>
      <c r="AT222" s="246" t="s">
        <v>148</v>
      </c>
      <c r="AU222" s="246" t="s">
        <v>88</v>
      </c>
      <c r="AY222" s="17" t="s">
        <v>147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86</v>
      </c>
      <c r="BK222" s="247">
        <f>ROUND(I222*H222,2)</f>
        <v>0</v>
      </c>
      <c r="BL222" s="17" t="s">
        <v>237</v>
      </c>
      <c r="BM222" s="246" t="s">
        <v>683</v>
      </c>
    </row>
    <row r="223" s="2" customFormat="1" ht="16.5" customHeight="1">
      <c r="A223" s="38"/>
      <c r="B223" s="39"/>
      <c r="C223" s="234" t="s">
        <v>278</v>
      </c>
      <c r="D223" s="234" t="s">
        <v>148</v>
      </c>
      <c r="E223" s="235" t="s">
        <v>684</v>
      </c>
      <c r="F223" s="236" t="s">
        <v>685</v>
      </c>
      <c r="G223" s="237" t="s">
        <v>179</v>
      </c>
      <c r="H223" s="238">
        <v>4</v>
      </c>
      <c r="I223" s="239"/>
      <c r="J223" s="240">
        <f>ROUND(I223*H223,2)</f>
        <v>0</v>
      </c>
      <c r="K223" s="241"/>
      <c r="L223" s="44"/>
      <c r="M223" s="242" t="s">
        <v>1</v>
      </c>
      <c r="N223" s="243" t="s">
        <v>43</v>
      </c>
      <c r="O223" s="91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146</v>
      </c>
      <c r="AT223" s="246" t="s">
        <v>148</v>
      </c>
      <c r="AU223" s="246" t="s">
        <v>88</v>
      </c>
      <c r="AY223" s="17" t="s">
        <v>147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86</v>
      </c>
      <c r="BK223" s="247">
        <f>ROUND(I223*H223,2)</f>
        <v>0</v>
      </c>
      <c r="BL223" s="17" t="s">
        <v>146</v>
      </c>
      <c r="BM223" s="246" t="s">
        <v>686</v>
      </c>
    </row>
    <row r="224" s="2" customFormat="1" ht="21.75" customHeight="1">
      <c r="A224" s="38"/>
      <c r="B224" s="39"/>
      <c r="C224" s="276" t="s">
        <v>284</v>
      </c>
      <c r="D224" s="276" t="s">
        <v>154</v>
      </c>
      <c r="E224" s="277" t="s">
        <v>687</v>
      </c>
      <c r="F224" s="278" t="s">
        <v>688</v>
      </c>
      <c r="G224" s="279" t="s">
        <v>179</v>
      </c>
      <c r="H224" s="280">
        <v>4</v>
      </c>
      <c r="I224" s="281"/>
      <c r="J224" s="282">
        <f>ROUND(I224*H224,2)</f>
        <v>0</v>
      </c>
      <c r="K224" s="283"/>
      <c r="L224" s="284"/>
      <c r="M224" s="285" t="s">
        <v>1</v>
      </c>
      <c r="N224" s="286" t="s">
        <v>43</v>
      </c>
      <c r="O224" s="91"/>
      <c r="P224" s="244">
        <f>O224*H224</f>
        <v>0</v>
      </c>
      <c r="Q224" s="244">
        <v>0.0011000000000000001</v>
      </c>
      <c r="R224" s="244">
        <f>Q224*H224</f>
        <v>0.0044000000000000003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199</v>
      </c>
      <c r="AT224" s="246" t="s">
        <v>154</v>
      </c>
      <c r="AU224" s="246" t="s">
        <v>88</v>
      </c>
      <c r="AY224" s="17" t="s">
        <v>147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86</v>
      </c>
      <c r="BK224" s="247">
        <f>ROUND(I224*H224,2)</f>
        <v>0</v>
      </c>
      <c r="BL224" s="17" t="s">
        <v>146</v>
      </c>
      <c r="BM224" s="246" t="s">
        <v>689</v>
      </c>
    </row>
    <row r="225" s="12" customFormat="1" ht="22.8" customHeight="1">
      <c r="A225" s="12"/>
      <c r="B225" s="220"/>
      <c r="C225" s="221"/>
      <c r="D225" s="222" t="s">
        <v>77</v>
      </c>
      <c r="E225" s="252" t="s">
        <v>181</v>
      </c>
      <c r="F225" s="252" t="s">
        <v>690</v>
      </c>
      <c r="G225" s="221"/>
      <c r="H225" s="221"/>
      <c r="I225" s="224"/>
      <c r="J225" s="253">
        <f>BK225</f>
        <v>0</v>
      </c>
      <c r="K225" s="221"/>
      <c r="L225" s="226"/>
      <c r="M225" s="227"/>
      <c r="N225" s="228"/>
      <c r="O225" s="228"/>
      <c r="P225" s="229">
        <f>SUM(P226:P270)</f>
        <v>0</v>
      </c>
      <c r="Q225" s="228"/>
      <c r="R225" s="229">
        <f>SUM(R226:R270)</f>
        <v>0.29046059999999996</v>
      </c>
      <c r="S225" s="228"/>
      <c r="T225" s="230">
        <f>SUM(T226:T270)</f>
        <v>40.582459999999998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1" t="s">
        <v>86</v>
      </c>
      <c r="AT225" s="232" t="s">
        <v>77</v>
      </c>
      <c r="AU225" s="232" t="s">
        <v>86</v>
      </c>
      <c r="AY225" s="231" t="s">
        <v>147</v>
      </c>
      <c r="BK225" s="233">
        <f>SUM(BK226:BK270)</f>
        <v>0</v>
      </c>
    </row>
    <row r="226" s="2" customFormat="1" ht="44.25" customHeight="1">
      <c r="A226" s="38"/>
      <c r="B226" s="39"/>
      <c r="C226" s="234" t="s">
        <v>289</v>
      </c>
      <c r="D226" s="234" t="s">
        <v>148</v>
      </c>
      <c r="E226" s="235" t="s">
        <v>691</v>
      </c>
      <c r="F226" s="236" t="s">
        <v>692</v>
      </c>
      <c r="G226" s="237" t="s">
        <v>186</v>
      </c>
      <c r="H226" s="238">
        <v>1</v>
      </c>
      <c r="I226" s="239"/>
      <c r="J226" s="240">
        <f>ROUND(I226*H226,2)</f>
        <v>0</v>
      </c>
      <c r="K226" s="241"/>
      <c r="L226" s="44"/>
      <c r="M226" s="242" t="s">
        <v>1</v>
      </c>
      <c r="N226" s="243" t="s">
        <v>43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150</v>
      </c>
      <c r="AT226" s="246" t="s">
        <v>148</v>
      </c>
      <c r="AU226" s="246" t="s">
        <v>88</v>
      </c>
      <c r="AY226" s="17" t="s">
        <v>147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86</v>
      </c>
      <c r="BK226" s="247">
        <f>ROUND(I226*H226,2)</f>
        <v>0</v>
      </c>
      <c r="BL226" s="17" t="s">
        <v>150</v>
      </c>
      <c r="BM226" s="246" t="s">
        <v>693</v>
      </c>
    </row>
    <row r="227" s="2" customFormat="1" ht="44.25" customHeight="1">
      <c r="A227" s="38"/>
      <c r="B227" s="39"/>
      <c r="C227" s="234" t="s">
        <v>295</v>
      </c>
      <c r="D227" s="234" t="s">
        <v>148</v>
      </c>
      <c r="E227" s="235" t="s">
        <v>694</v>
      </c>
      <c r="F227" s="236" t="s">
        <v>695</v>
      </c>
      <c r="G227" s="237" t="s">
        <v>186</v>
      </c>
      <c r="H227" s="238">
        <v>1</v>
      </c>
      <c r="I227" s="239"/>
      <c r="J227" s="240">
        <f>ROUND(I227*H227,2)</f>
        <v>0</v>
      </c>
      <c r="K227" s="241"/>
      <c r="L227" s="44"/>
      <c r="M227" s="242" t="s">
        <v>1</v>
      </c>
      <c r="N227" s="243" t="s">
        <v>43</v>
      </c>
      <c r="O227" s="91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6" t="s">
        <v>150</v>
      </c>
      <c r="AT227" s="246" t="s">
        <v>148</v>
      </c>
      <c r="AU227" s="246" t="s">
        <v>88</v>
      </c>
      <c r="AY227" s="17" t="s">
        <v>147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17" t="s">
        <v>86</v>
      </c>
      <c r="BK227" s="247">
        <f>ROUND(I227*H227,2)</f>
        <v>0</v>
      </c>
      <c r="BL227" s="17" t="s">
        <v>150</v>
      </c>
      <c r="BM227" s="246" t="s">
        <v>696</v>
      </c>
    </row>
    <row r="228" s="2" customFormat="1">
      <c r="A228" s="38"/>
      <c r="B228" s="39"/>
      <c r="C228" s="40"/>
      <c r="D228" s="248" t="s">
        <v>152</v>
      </c>
      <c r="E228" s="40"/>
      <c r="F228" s="249" t="s">
        <v>697</v>
      </c>
      <c r="G228" s="40"/>
      <c r="H228" s="40"/>
      <c r="I228" s="144"/>
      <c r="J228" s="40"/>
      <c r="K228" s="40"/>
      <c r="L228" s="44"/>
      <c r="M228" s="250"/>
      <c r="N228" s="25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152</v>
      </c>
      <c r="AU228" s="17" t="s">
        <v>88</v>
      </c>
    </row>
    <row r="229" s="2" customFormat="1" ht="16.5" customHeight="1">
      <c r="A229" s="38"/>
      <c r="B229" s="39"/>
      <c r="C229" s="234" t="s">
        <v>300</v>
      </c>
      <c r="D229" s="234" t="s">
        <v>148</v>
      </c>
      <c r="E229" s="235" t="s">
        <v>698</v>
      </c>
      <c r="F229" s="236" t="s">
        <v>699</v>
      </c>
      <c r="G229" s="237" t="s">
        <v>186</v>
      </c>
      <c r="H229" s="238">
        <v>1</v>
      </c>
      <c r="I229" s="239"/>
      <c r="J229" s="240">
        <f>ROUND(I229*H229,2)</f>
        <v>0</v>
      </c>
      <c r="K229" s="241"/>
      <c r="L229" s="44"/>
      <c r="M229" s="242" t="s">
        <v>1</v>
      </c>
      <c r="N229" s="243" t="s">
        <v>43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150</v>
      </c>
      <c r="AT229" s="246" t="s">
        <v>148</v>
      </c>
      <c r="AU229" s="246" t="s">
        <v>88</v>
      </c>
      <c r="AY229" s="17" t="s">
        <v>147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86</v>
      </c>
      <c r="BK229" s="247">
        <f>ROUND(I229*H229,2)</f>
        <v>0</v>
      </c>
      <c r="BL229" s="17" t="s">
        <v>150</v>
      </c>
      <c r="BM229" s="246" t="s">
        <v>700</v>
      </c>
    </row>
    <row r="230" s="2" customFormat="1" ht="21.75" customHeight="1">
      <c r="A230" s="38"/>
      <c r="B230" s="39"/>
      <c r="C230" s="234" t="s">
        <v>307</v>
      </c>
      <c r="D230" s="234" t="s">
        <v>148</v>
      </c>
      <c r="E230" s="235" t="s">
        <v>701</v>
      </c>
      <c r="F230" s="236" t="s">
        <v>702</v>
      </c>
      <c r="G230" s="237" t="s">
        <v>186</v>
      </c>
      <c r="H230" s="238">
        <v>1</v>
      </c>
      <c r="I230" s="239"/>
      <c r="J230" s="240">
        <f>ROUND(I230*H230,2)</f>
        <v>0</v>
      </c>
      <c r="K230" s="241"/>
      <c r="L230" s="44"/>
      <c r="M230" s="242" t="s">
        <v>1</v>
      </c>
      <c r="N230" s="243" t="s">
        <v>43</v>
      </c>
      <c r="O230" s="91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150</v>
      </c>
      <c r="AT230" s="246" t="s">
        <v>148</v>
      </c>
      <c r="AU230" s="246" t="s">
        <v>88</v>
      </c>
      <c r="AY230" s="17" t="s">
        <v>147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86</v>
      </c>
      <c r="BK230" s="247">
        <f>ROUND(I230*H230,2)</f>
        <v>0</v>
      </c>
      <c r="BL230" s="17" t="s">
        <v>150</v>
      </c>
      <c r="BM230" s="246" t="s">
        <v>703</v>
      </c>
    </row>
    <row r="231" s="2" customFormat="1" ht="55.5" customHeight="1">
      <c r="A231" s="38"/>
      <c r="B231" s="39"/>
      <c r="C231" s="234" t="s">
        <v>314</v>
      </c>
      <c r="D231" s="234" t="s">
        <v>148</v>
      </c>
      <c r="E231" s="235" t="s">
        <v>704</v>
      </c>
      <c r="F231" s="236" t="s">
        <v>705</v>
      </c>
      <c r="G231" s="237" t="s">
        <v>186</v>
      </c>
      <c r="H231" s="238">
        <v>1</v>
      </c>
      <c r="I231" s="239"/>
      <c r="J231" s="240">
        <f>ROUND(I231*H231,2)</f>
        <v>0</v>
      </c>
      <c r="K231" s="241"/>
      <c r="L231" s="44"/>
      <c r="M231" s="242" t="s">
        <v>1</v>
      </c>
      <c r="N231" s="243" t="s">
        <v>43</v>
      </c>
      <c r="O231" s="91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146</v>
      </c>
      <c r="AT231" s="246" t="s">
        <v>148</v>
      </c>
      <c r="AU231" s="246" t="s">
        <v>88</v>
      </c>
      <c r="AY231" s="17" t="s">
        <v>147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86</v>
      </c>
      <c r="BK231" s="247">
        <f>ROUND(I231*H231,2)</f>
        <v>0</v>
      </c>
      <c r="BL231" s="17" t="s">
        <v>146</v>
      </c>
      <c r="BM231" s="246" t="s">
        <v>706</v>
      </c>
    </row>
    <row r="232" s="2" customFormat="1" ht="33" customHeight="1">
      <c r="A232" s="38"/>
      <c r="B232" s="39"/>
      <c r="C232" s="234" t="s">
        <v>320</v>
      </c>
      <c r="D232" s="234" t="s">
        <v>148</v>
      </c>
      <c r="E232" s="235" t="s">
        <v>184</v>
      </c>
      <c r="F232" s="236" t="s">
        <v>707</v>
      </c>
      <c r="G232" s="237" t="s">
        <v>186</v>
      </c>
      <c r="H232" s="238">
        <v>1</v>
      </c>
      <c r="I232" s="239"/>
      <c r="J232" s="240">
        <f>ROUND(I232*H232,2)</f>
        <v>0</v>
      </c>
      <c r="K232" s="241"/>
      <c r="L232" s="44"/>
      <c r="M232" s="242" t="s">
        <v>1</v>
      </c>
      <c r="N232" s="243" t="s">
        <v>43</v>
      </c>
      <c r="O232" s="91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146</v>
      </c>
      <c r="AT232" s="246" t="s">
        <v>148</v>
      </c>
      <c r="AU232" s="246" t="s">
        <v>88</v>
      </c>
      <c r="AY232" s="17" t="s">
        <v>147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86</v>
      </c>
      <c r="BK232" s="247">
        <f>ROUND(I232*H232,2)</f>
        <v>0</v>
      </c>
      <c r="BL232" s="17" t="s">
        <v>146</v>
      </c>
      <c r="BM232" s="246" t="s">
        <v>708</v>
      </c>
    </row>
    <row r="233" s="2" customFormat="1" ht="21.75" customHeight="1">
      <c r="A233" s="38"/>
      <c r="B233" s="39"/>
      <c r="C233" s="234" t="s">
        <v>270</v>
      </c>
      <c r="D233" s="234" t="s">
        <v>148</v>
      </c>
      <c r="E233" s="235" t="s">
        <v>709</v>
      </c>
      <c r="F233" s="236" t="s">
        <v>710</v>
      </c>
      <c r="G233" s="237" t="s">
        <v>196</v>
      </c>
      <c r="H233" s="238">
        <v>4.5</v>
      </c>
      <c r="I233" s="239"/>
      <c r="J233" s="240">
        <f>ROUND(I233*H233,2)</f>
        <v>0</v>
      </c>
      <c r="K233" s="241"/>
      <c r="L233" s="44"/>
      <c r="M233" s="242" t="s">
        <v>1</v>
      </c>
      <c r="N233" s="243" t="s">
        <v>43</v>
      </c>
      <c r="O233" s="91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146</v>
      </c>
      <c r="AT233" s="246" t="s">
        <v>148</v>
      </c>
      <c r="AU233" s="246" t="s">
        <v>88</v>
      </c>
      <c r="AY233" s="17" t="s">
        <v>147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86</v>
      </c>
      <c r="BK233" s="247">
        <f>ROUND(I233*H233,2)</f>
        <v>0</v>
      </c>
      <c r="BL233" s="17" t="s">
        <v>146</v>
      </c>
      <c r="BM233" s="246" t="s">
        <v>711</v>
      </c>
    </row>
    <row r="234" s="13" customFormat="1">
      <c r="A234" s="13"/>
      <c r="B234" s="254"/>
      <c r="C234" s="255"/>
      <c r="D234" s="248" t="s">
        <v>171</v>
      </c>
      <c r="E234" s="256" t="s">
        <v>1</v>
      </c>
      <c r="F234" s="257" t="s">
        <v>712</v>
      </c>
      <c r="G234" s="255"/>
      <c r="H234" s="258">
        <v>4.5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4" t="s">
        <v>171</v>
      </c>
      <c r="AU234" s="264" t="s">
        <v>88</v>
      </c>
      <c r="AV234" s="13" t="s">
        <v>88</v>
      </c>
      <c r="AW234" s="13" t="s">
        <v>34</v>
      </c>
      <c r="AX234" s="13" t="s">
        <v>86</v>
      </c>
      <c r="AY234" s="264" t="s">
        <v>147</v>
      </c>
    </row>
    <row r="235" s="2" customFormat="1" ht="21.75" customHeight="1">
      <c r="A235" s="38"/>
      <c r="B235" s="39"/>
      <c r="C235" s="234" t="s">
        <v>328</v>
      </c>
      <c r="D235" s="234" t="s">
        <v>148</v>
      </c>
      <c r="E235" s="235" t="s">
        <v>713</v>
      </c>
      <c r="F235" s="236" t="s">
        <v>714</v>
      </c>
      <c r="G235" s="237" t="s">
        <v>179</v>
      </c>
      <c r="H235" s="238">
        <v>1</v>
      </c>
      <c r="I235" s="239"/>
      <c r="J235" s="240">
        <f>ROUND(I235*H235,2)</f>
        <v>0</v>
      </c>
      <c r="K235" s="241"/>
      <c r="L235" s="44"/>
      <c r="M235" s="242" t="s">
        <v>1</v>
      </c>
      <c r="N235" s="243" t="s">
        <v>43</v>
      </c>
      <c r="O235" s="91"/>
      <c r="P235" s="244">
        <f>O235*H235</f>
        <v>0</v>
      </c>
      <c r="Q235" s="244">
        <v>0.01175</v>
      </c>
      <c r="R235" s="244">
        <f>Q235*H235</f>
        <v>0.01175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146</v>
      </c>
      <c r="AT235" s="246" t="s">
        <v>148</v>
      </c>
      <c r="AU235" s="246" t="s">
        <v>88</v>
      </c>
      <c r="AY235" s="17" t="s">
        <v>147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86</v>
      </c>
      <c r="BK235" s="247">
        <f>ROUND(I235*H235,2)</f>
        <v>0</v>
      </c>
      <c r="BL235" s="17" t="s">
        <v>146</v>
      </c>
      <c r="BM235" s="246" t="s">
        <v>715</v>
      </c>
    </row>
    <row r="236" s="2" customFormat="1" ht="16.5" customHeight="1">
      <c r="A236" s="38"/>
      <c r="B236" s="39"/>
      <c r="C236" s="276" t="s">
        <v>334</v>
      </c>
      <c r="D236" s="276" t="s">
        <v>154</v>
      </c>
      <c r="E236" s="277" t="s">
        <v>716</v>
      </c>
      <c r="F236" s="278" t="s">
        <v>717</v>
      </c>
      <c r="G236" s="279" t="s">
        <v>179</v>
      </c>
      <c r="H236" s="280">
        <v>1</v>
      </c>
      <c r="I236" s="281"/>
      <c r="J236" s="282">
        <f>ROUND(I236*H236,2)</f>
        <v>0</v>
      </c>
      <c r="K236" s="283"/>
      <c r="L236" s="284"/>
      <c r="M236" s="285" t="s">
        <v>1</v>
      </c>
      <c r="N236" s="286" t="s">
        <v>43</v>
      </c>
      <c r="O236" s="91"/>
      <c r="P236" s="244">
        <f>O236*H236</f>
        <v>0</v>
      </c>
      <c r="Q236" s="244">
        <v>0.0030000000000000001</v>
      </c>
      <c r="R236" s="244">
        <f>Q236*H236</f>
        <v>0.0030000000000000001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199</v>
      </c>
      <c r="AT236" s="246" t="s">
        <v>154</v>
      </c>
      <c r="AU236" s="246" t="s">
        <v>88</v>
      </c>
      <c r="AY236" s="17" t="s">
        <v>147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86</v>
      </c>
      <c r="BK236" s="247">
        <f>ROUND(I236*H236,2)</f>
        <v>0</v>
      </c>
      <c r="BL236" s="17" t="s">
        <v>146</v>
      </c>
      <c r="BM236" s="246" t="s">
        <v>718</v>
      </c>
    </row>
    <row r="237" s="2" customFormat="1" ht="21.75" customHeight="1">
      <c r="A237" s="38"/>
      <c r="B237" s="39"/>
      <c r="C237" s="234" t="s">
        <v>339</v>
      </c>
      <c r="D237" s="234" t="s">
        <v>148</v>
      </c>
      <c r="E237" s="235" t="s">
        <v>719</v>
      </c>
      <c r="F237" s="236" t="s">
        <v>720</v>
      </c>
      <c r="G237" s="237" t="s">
        <v>214</v>
      </c>
      <c r="H237" s="238">
        <v>614.04999999999995</v>
      </c>
      <c r="I237" s="239"/>
      <c r="J237" s="240">
        <f>ROUND(I237*H237,2)</f>
        <v>0</v>
      </c>
      <c r="K237" s="241"/>
      <c r="L237" s="44"/>
      <c r="M237" s="242" t="s">
        <v>1</v>
      </c>
      <c r="N237" s="243" t="s">
        <v>43</v>
      </c>
      <c r="O237" s="91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146</v>
      </c>
      <c r="AT237" s="246" t="s">
        <v>148</v>
      </c>
      <c r="AU237" s="246" t="s">
        <v>88</v>
      </c>
      <c r="AY237" s="17" t="s">
        <v>147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86</v>
      </c>
      <c r="BK237" s="247">
        <f>ROUND(I237*H237,2)</f>
        <v>0</v>
      </c>
      <c r="BL237" s="17" t="s">
        <v>146</v>
      </c>
      <c r="BM237" s="246" t="s">
        <v>721</v>
      </c>
    </row>
    <row r="238" s="13" customFormat="1">
      <c r="A238" s="13"/>
      <c r="B238" s="254"/>
      <c r="C238" s="255"/>
      <c r="D238" s="248" t="s">
        <v>171</v>
      </c>
      <c r="E238" s="256" t="s">
        <v>1</v>
      </c>
      <c r="F238" s="257" t="s">
        <v>722</v>
      </c>
      <c r="G238" s="255"/>
      <c r="H238" s="258">
        <v>388.39999999999998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4" t="s">
        <v>171</v>
      </c>
      <c r="AU238" s="264" t="s">
        <v>88</v>
      </c>
      <c r="AV238" s="13" t="s">
        <v>88</v>
      </c>
      <c r="AW238" s="13" t="s">
        <v>34</v>
      </c>
      <c r="AX238" s="13" t="s">
        <v>78</v>
      </c>
      <c r="AY238" s="264" t="s">
        <v>147</v>
      </c>
    </row>
    <row r="239" s="13" customFormat="1">
      <c r="A239" s="13"/>
      <c r="B239" s="254"/>
      <c r="C239" s="255"/>
      <c r="D239" s="248" t="s">
        <v>171</v>
      </c>
      <c r="E239" s="256" t="s">
        <v>1</v>
      </c>
      <c r="F239" s="257" t="s">
        <v>723</v>
      </c>
      <c r="G239" s="255"/>
      <c r="H239" s="258">
        <v>225.65000000000001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4" t="s">
        <v>171</v>
      </c>
      <c r="AU239" s="264" t="s">
        <v>88</v>
      </c>
      <c r="AV239" s="13" t="s">
        <v>88</v>
      </c>
      <c r="AW239" s="13" t="s">
        <v>34</v>
      </c>
      <c r="AX239" s="13" t="s">
        <v>78</v>
      </c>
      <c r="AY239" s="264" t="s">
        <v>147</v>
      </c>
    </row>
    <row r="240" s="14" customFormat="1">
      <c r="A240" s="14"/>
      <c r="B240" s="265"/>
      <c r="C240" s="266"/>
      <c r="D240" s="248" t="s">
        <v>171</v>
      </c>
      <c r="E240" s="267" t="s">
        <v>1</v>
      </c>
      <c r="F240" s="268" t="s">
        <v>176</v>
      </c>
      <c r="G240" s="266"/>
      <c r="H240" s="269">
        <v>614.04999999999995</v>
      </c>
      <c r="I240" s="270"/>
      <c r="J240" s="266"/>
      <c r="K240" s="266"/>
      <c r="L240" s="271"/>
      <c r="M240" s="272"/>
      <c r="N240" s="273"/>
      <c r="O240" s="273"/>
      <c r="P240" s="273"/>
      <c r="Q240" s="273"/>
      <c r="R240" s="273"/>
      <c r="S240" s="273"/>
      <c r="T240" s="27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5" t="s">
        <v>171</v>
      </c>
      <c r="AU240" s="275" t="s">
        <v>88</v>
      </c>
      <c r="AV240" s="14" t="s">
        <v>146</v>
      </c>
      <c r="AW240" s="14" t="s">
        <v>34</v>
      </c>
      <c r="AX240" s="14" t="s">
        <v>86</v>
      </c>
      <c r="AY240" s="275" t="s">
        <v>147</v>
      </c>
    </row>
    <row r="241" s="2" customFormat="1" ht="21.75" customHeight="1">
      <c r="A241" s="38"/>
      <c r="B241" s="39"/>
      <c r="C241" s="234" t="s">
        <v>343</v>
      </c>
      <c r="D241" s="234" t="s">
        <v>148</v>
      </c>
      <c r="E241" s="235" t="s">
        <v>724</v>
      </c>
      <c r="F241" s="236" t="s">
        <v>725</v>
      </c>
      <c r="G241" s="237" t="s">
        <v>214</v>
      </c>
      <c r="H241" s="238">
        <v>55264.5</v>
      </c>
      <c r="I241" s="239"/>
      <c r="J241" s="240">
        <f>ROUND(I241*H241,2)</f>
        <v>0</v>
      </c>
      <c r="K241" s="241"/>
      <c r="L241" s="44"/>
      <c r="M241" s="242" t="s">
        <v>1</v>
      </c>
      <c r="N241" s="243" t="s">
        <v>43</v>
      </c>
      <c r="O241" s="91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146</v>
      </c>
      <c r="AT241" s="246" t="s">
        <v>148</v>
      </c>
      <c r="AU241" s="246" t="s">
        <v>88</v>
      </c>
      <c r="AY241" s="17" t="s">
        <v>147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86</v>
      </c>
      <c r="BK241" s="247">
        <f>ROUND(I241*H241,2)</f>
        <v>0</v>
      </c>
      <c r="BL241" s="17" t="s">
        <v>146</v>
      </c>
      <c r="BM241" s="246" t="s">
        <v>726</v>
      </c>
    </row>
    <row r="242" s="13" customFormat="1">
      <c r="A242" s="13"/>
      <c r="B242" s="254"/>
      <c r="C242" s="255"/>
      <c r="D242" s="248" t="s">
        <v>171</v>
      </c>
      <c r="E242" s="255"/>
      <c r="F242" s="257" t="s">
        <v>727</v>
      </c>
      <c r="G242" s="255"/>
      <c r="H242" s="258">
        <v>55264.5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4" t="s">
        <v>171</v>
      </c>
      <c r="AU242" s="264" t="s">
        <v>88</v>
      </c>
      <c r="AV242" s="13" t="s">
        <v>88</v>
      </c>
      <c r="AW242" s="13" t="s">
        <v>4</v>
      </c>
      <c r="AX242" s="13" t="s">
        <v>86</v>
      </c>
      <c r="AY242" s="264" t="s">
        <v>147</v>
      </c>
    </row>
    <row r="243" s="2" customFormat="1" ht="21.75" customHeight="1">
      <c r="A243" s="38"/>
      <c r="B243" s="39"/>
      <c r="C243" s="234" t="s">
        <v>347</v>
      </c>
      <c r="D243" s="234" t="s">
        <v>148</v>
      </c>
      <c r="E243" s="235" t="s">
        <v>728</v>
      </c>
      <c r="F243" s="236" t="s">
        <v>729</v>
      </c>
      <c r="G243" s="237" t="s">
        <v>214</v>
      </c>
      <c r="H243" s="238">
        <v>614.04999999999995</v>
      </c>
      <c r="I243" s="239"/>
      <c r="J243" s="240">
        <f>ROUND(I243*H243,2)</f>
        <v>0</v>
      </c>
      <c r="K243" s="241"/>
      <c r="L243" s="44"/>
      <c r="M243" s="242" t="s">
        <v>1</v>
      </c>
      <c r="N243" s="243" t="s">
        <v>43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146</v>
      </c>
      <c r="AT243" s="246" t="s">
        <v>148</v>
      </c>
      <c r="AU243" s="246" t="s">
        <v>88</v>
      </c>
      <c r="AY243" s="17" t="s">
        <v>147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86</v>
      </c>
      <c r="BK243" s="247">
        <f>ROUND(I243*H243,2)</f>
        <v>0</v>
      </c>
      <c r="BL243" s="17" t="s">
        <v>146</v>
      </c>
      <c r="BM243" s="246" t="s">
        <v>730</v>
      </c>
    </row>
    <row r="244" s="2" customFormat="1" ht="16.5" customHeight="1">
      <c r="A244" s="38"/>
      <c r="B244" s="39"/>
      <c r="C244" s="234" t="s">
        <v>355</v>
      </c>
      <c r="D244" s="234" t="s">
        <v>148</v>
      </c>
      <c r="E244" s="235" t="s">
        <v>731</v>
      </c>
      <c r="F244" s="236" t="s">
        <v>732</v>
      </c>
      <c r="G244" s="237" t="s">
        <v>214</v>
      </c>
      <c r="H244" s="238">
        <v>614.04999999999995</v>
      </c>
      <c r="I244" s="239"/>
      <c r="J244" s="240">
        <f>ROUND(I244*H244,2)</f>
        <v>0</v>
      </c>
      <c r="K244" s="241"/>
      <c r="L244" s="44"/>
      <c r="M244" s="242" t="s">
        <v>1</v>
      </c>
      <c r="N244" s="243" t="s">
        <v>43</v>
      </c>
      <c r="O244" s="91"/>
      <c r="P244" s="244">
        <f>O244*H244</f>
        <v>0</v>
      </c>
      <c r="Q244" s="244">
        <v>0</v>
      </c>
      <c r="R244" s="244">
        <f>Q244*H244</f>
        <v>0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146</v>
      </c>
      <c r="AT244" s="246" t="s">
        <v>148</v>
      </c>
      <c r="AU244" s="246" t="s">
        <v>88</v>
      </c>
      <c r="AY244" s="17" t="s">
        <v>147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86</v>
      </c>
      <c r="BK244" s="247">
        <f>ROUND(I244*H244,2)</f>
        <v>0</v>
      </c>
      <c r="BL244" s="17" t="s">
        <v>146</v>
      </c>
      <c r="BM244" s="246" t="s">
        <v>733</v>
      </c>
    </row>
    <row r="245" s="2" customFormat="1" ht="16.5" customHeight="1">
      <c r="A245" s="38"/>
      <c r="B245" s="39"/>
      <c r="C245" s="234" t="s">
        <v>361</v>
      </c>
      <c r="D245" s="234" t="s">
        <v>148</v>
      </c>
      <c r="E245" s="235" t="s">
        <v>734</v>
      </c>
      <c r="F245" s="236" t="s">
        <v>735</v>
      </c>
      <c r="G245" s="237" t="s">
        <v>214</v>
      </c>
      <c r="H245" s="238">
        <v>55264.5</v>
      </c>
      <c r="I245" s="239"/>
      <c r="J245" s="240">
        <f>ROUND(I245*H245,2)</f>
        <v>0</v>
      </c>
      <c r="K245" s="241"/>
      <c r="L245" s="44"/>
      <c r="M245" s="242" t="s">
        <v>1</v>
      </c>
      <c r="N245" s="243" t="s">
        <v>43</v>
      </c>
      <c r="O245" s="91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146</v>
      </c>
      <c r="AT245" s="246" t="s">
        <v>148</v>
      </c>
      <c r="AU245" s="246" t="s">
        <v>88</v>
      </c>
      <c r="AY245" s="17" t="s">
        <v>147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86</v>
      </c>
      <c r="BK245" s="247">
        <f>ROUND(I245*H245,2)</f>
        <v>0</v>
      </c>
      <c r="BL245" s="17" t="s">
        <v>146</v>
      </c>
      <c r="BM245" s="246" t="s">
        <v>736</v>
      </c>
    </row>
    <row r="246" s="13" customFormat="1">
      <c r="A246" s="13"/>
      <c r="B246" s="254"/>
      <c r="C246" s="255"/>
      <c r="D246" s="248" t="s">
        <v>171</v>
      </c>
      <c r="E246" s="255"/>
      <c r="F246" s="257" t="s">
        <v>727</v>
      </c>
      <c r="G246" s="255"/>
      <c r="H246" s="258">
        <v>55264.5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4" t="s">
        <v>171</v>
      </c>
      <c r="AU246" s="264" t="s">
        <v>88</v>
      </c>
      <c r="AV246" s="13" t="s">
        <v>88</v>
      </c>
      <c r="AW246" s="13" t="s">
        <v>4</v>
      </c>
      <c r="AX246" s="13" t="s">
        <v>86</v>
      </c>
      <c r="AY246" s="264" t="s">
        <v>147</v>
      </c>
    </row>
    <row r="247" s="2" customFormat="1" ht="16.5" customHeight="1">
      <c r="A247" s="38"/>
      <c r="B247" s="39"/>
      <c r="C247" s="234" t="s">
        <v>365</v>
      </c>
      <c r="D247" s="234" t="s">
        <v>148</v>
      </c>
      <c r="E247" s="235" t="s">
        <v>737</v>
      </c>
      <c r="F247" s="236" t="s">
        <v>738</v>
      </c>
      <c r="G247" s="237" t="s">
        <v>214</v>
      </c>
      <c r="H247" s="238">
        <v>614.04999999999995</v>
      </c>
      <c r="I247" s="239"/>
      <c r="J247" s="240">
        <f>ROUND(I247*H247,2)</f>
        <v>0</v>
      </c>
      <c r="K247" s="241"/>
      <c r="L247" s="44"/>
      <c r="M247" s="242" t="s">
        <v>1</v>
      </c>
      <c r="N247" s="243" t="s">
        <v>43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146</v>
      </c>
      <c r="AT247" s="246" t="s">
        <v>148</v>
      </c>
      <c r="AU247" s="246" t="s">
        <v>88</v>
      </c>
      <c r="AY247" s="17" t="s">
        <v>147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86</v>
      </c>
      <c r="BK247" s="247">
        <f>ROUND(I247*H247,2)</f>
        <v>0</v>
      </c>
      <c r="BL247" s="17" t="s">
        <v>146</v>
      </c>
      <c r="BM247" s="246" t="s">
        <v>739</v>
      </c>
    </row>
    <row r="248" s="2" customFormat="1" ht="21.75" customHeight="1">
      <c r="A248" s="38"/>
      <c r="B248" s="39"/>
      <c r="C248" s="234" t="s">
        <v>370</v>
      </c>
      <c r="D248" s="234" t="s">
        <v>148</v>
      </c>
      <c r="E248" s="235" t="s">
        <v>740</v>
      </c>
      <c r="F248" s="236" t="s">
        <v>741</v>
      </c>
      <c r="G248" s="237" t="s">
        <v>214</v>
      </c>
      <c r="H248" s="238">
        <v>45.530000000000001</v>
      </c>
      <c r="I248" s="239"/>
      <c r="J248" s="240">
        <f>ROUND(I248*H248,2)</f>
        <v>0</v>
      </c>
      <c r="K248" s="241"/>
      <c r="L248" s="44"/>
      <c r="M248" s="242" t="s">
        <v>1</v>
      </c>
      <c r="N248" s="243" t="s">
        <v>43</v>
      </c>
      <c r="O248" s="91"/>
      <c r="P248" s="244">
        <f>O248*H248</f>
        <v>0</v>
      </c>
      <c r="Q248" s="244">
        <v>2.0000000000000002E-05</v>
      </c>
      <c r="R248" s="244">
        <f>Q248*H248</f>
        <v>0.00091060000000000012</v>
      </c>
      <c r="S248" s="244">
        <v>0</v>
      </c>
      <c r="T248" s="24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6" t="s">
        <v>146</v>
      </c>
      <c r="AT248" s="246" t="s">
        <v>148</v>
      </c>
      <c r="AU248" s="246" t="s">
        <v>88</v>
      </c>
      <c r="AY248" s="17" t="s">
        <v>147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17" t="s">
        <v>86</v>
      </c>
      <c r="BK248" s="247">
        <f>ROUND(I248*H248,2)</f>
        <v>0</v>
      </c>
      <c r="BL248" s="17" t="s">
        <v>146</v>
      </c>
      <c r="BM248" s="246" t="s">
        <v>742</v>
      </c>
    </row>
    <row r="249" s="2" customFormat="1" ht="21.75" customHeight="1">
      <c r="A249" s="38"/>
      <c r="B249" s="39"/>
      <c r="C249" s="234" t="s">
        <v>377</v>
      </c>
      <c r="D249" s="234" t="s">
        <v>148</v>
      </c>
      <c r="E249" s="235" t="s">
        <v>743</v>
      </c>
      <c r="F249" s="236" t="s">
        <v>744</v>
      </c>
      <c r="G249" s="237" t="s">
        <v>169</v>
      </c>
      <c r="H249" s="238">
        <v>2.4990000000000001</v>
      </c>
      <c r="I249" s="239"/>
      <c r="J249" s="240">
        <f>ROUND(I249*H249,2)</f>
        <v>0</v>
      </c>
      <c r="K249" s="241"/>
      <c r="L249" s="44"/>
      <c r="M249" s="242" t="s">
        <v>1</v>
      </c>
      <c r="N249" s="243" t="s">
        <v>43</v>
      </c>
      <c r="O249" s="91"/>
      <c r="P249" s="244">
        <f>O249*H249</f>
        <v>0</v>
      </c>
      <c r="Q249" s="244">
        <v>0</v>
      </c>
      <c r="R249" s="244">
        <f>Q249*H249</f>
        <v>0</v>
      </c>
      <c r="S249" s="244">
        <v>1.8</v>
      </c>
      <c r="T249" s="245">
        <f>S249*H249</f>
        <v>4.4982000000000006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146</v>
      </c>
      <c r="AT249" s="246" t="s">
        <v>148</v>
      </c>
      <c r="AU249" s="246" t="s">
        <v>88</v>
      </c>
      <c r="AY249" s="17" t="s">
        <v>147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86</v>
      </c>
      <c r="BK249" s="247">
        <f>ROUND(I249*H249,2)</f>
        <v>0</v>
      </c>
      <c r="BL249" s="17" t="s">
        <v>146</v>
      </c>
      <c r="BM249" s="246" t="s">
        <v>745</v>
      </c>
    </row>
    <row r="250" s="13" customFormat="1">
      <c r="A250" s="13"/>
      <c r="B250" s="254"/>
      <c r="C250" s="255"/>
      <c r="D250" s="248" t="s">
        <v>171</v>
      </c>
      <c r="E250" s="256" t="s">
        <v>1</v>
      </c>
      <c r="F250" s="257" t="s">
        <v>746</v>
      </c>
      <c r="G250" s="255"/>
      <c r="H250" s="258">
        <v>1.734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4" t="s">
        <v>171</v>
      </c>
      <c r="AU250" s="264" t="s">
        <v>88</v>
      </c>
      <c r="AV250" s="13" t="s">
        <v>88</v>
      </c>
      <c r="AW250" s="13" t="s">
        <v>34</v>
      </c>
      <c r="AX250" s="13" t="s">
        <v>78</v>
      </c>
      <c r="AY250" s="264" t="s">
        <v>147</v>
      </c>
    </row>
    <row r="251" s="13" customFormat="1">
      <c r="A251" s="13"/>
      <c r="B251" s="254"/>
      <c r="C251" s="255"/>
      <c r="D251" s="248" t="s">
        <v>171</v>
      </c>
      <c r="E251" s="256" t="s">
        <v>1</v>
      </c>
      <c r="F251" s="257" t="s">
        <v>747</v>
      </c>
      <c r="G251" s="255"/>
      <c r="H251" s="258">
        <v>0.76500000000000001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4" t="s">
        <v>171</v>
      </c>
      <c r="AU251" s="264" t="s">
        <v>88</v>
      </c>
      <c r="AV251" s="13" t="s">
        <v>88</v>
      </c>
      <c r="AW251" s="13" t="s">
        <v>34</v>
      </c>
      <c r="AX251" s="13" t="s">
        <v>78</v>
      </c>
      <c r="AY251" s="264" t="s">
        <v>147</v>
      </c>
    </row>
    <row r="252" s="14" customFormat="1">
      <c r="A252" s="14"/>
      <c r="B252" s="265"/>
      <c r="C252" s="266"/>
      <c r="D252" s="248" t="s">
        <v>171</v>
      </c>
      <c r="E252" s="267" t="s">
        <v>1</v>
      </c>
      <c r="F252" s="268" t="s">
        <v>176</v>
      </c>
      <c r="G252" s="266"/>
      <c r="H252" s="269">
        <v>2.4990000000000001</v>
      </c>
      <c r="I252" s="270"/>
      <c r="J252" s="266"/>
      <c r="K252" s="266"/>
      <c r="L252" s="271"/>
      <c r="M252" s="272"/>
      <c r="N252" s="273"/>
      <c r="O252" s="273"/>
      <c r="P252" s="273"/>
      <c r="Q252" s="273"/>
      <c r="R252" s="273"/>
      <c r="S252" s="273"/>
      <c r="T252" s="27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5" t="s">
        <v>171</v>
      </c>
      <c r="AU252" s="275" t="s">
        <v>88</v>
      </c>
      <c r="AV252" s="14" t="s">
        <v>146</v>
      </c>
      <c r="AW252" s="14" t="s">
        <v>34</v>
      </c>
      <c r="AX252" s="14" t="s">
        <v>86</v>
      </c>
      <c r="AY252" s="275" t="s">
        <v>147</v>
      </c>
    </row>
    <row r="253" s="2" customFormat="1" ht="16.5" customHeight="1">
      <c r="A253" s="38"/>
      <c r="B253" s="39"/>
      <c r="C253" s="234" t="s">
        <v>382</v>
      </c>
      <c r="D253" s="234" t="s">
        <v>148</v>
      </c>
      <c r="E253" s="235" t="s">
        <v>748</v>
      </c>
      <c r="F253" s="236" t="s">
        <v>749</v>
      </c>
      <c r="G253" s="237" t="s">
        <v>214</v>
      </c>
      <c r="H253" s="238">
        <v>6.79</v>
      </c>
      <c r="I253" s="239"/>
      <c r="J253" s="240">
        <f>ROUND(I253*H253,2)</f>
        <v>0</v>
      </c>
      <c r="K253" s="241"/>
      <c r="L253" s="44"/>
      <c r="M253" s="242" t="s">
        <v>1</v>
      </c>
      <c r="N253" s="243" t="s">
        <v>43</v>
      </c>
      <c r="O253" s="91"/>
      <c r="P253" s="244">
        <f>O253*H253</f>
        <v>0</v>
      </c>
      <c r="Q253" s="244">
        <v>0</v>
      </c>
      <c r="R253" s="244">
        <f>Q253*H253</f>
        <v>0</v>
      </c>
      <c r="S253" s="244">
        <v>0.082000000000000003</v>
      </c>
      <c r="T253" s="245">
        <f>S253*H253</f>
        <v>0.55678000000000005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6" t="s">
        <v>146</v>
      </c>
      <c r="AT253" s="246" t="s">
        <v>148</v>
      </c>
      <c r="AU253" s="246" t="s">
        <v>88</v>
      </c>
      <c r="AY253" s="17" t="s">
        <v>147</v>
      </c>
      <c r="BE253" s="247">
        <f>IF(N253="základní",J253,0)</f>
        <v>0</v>
      </c>
      <c r="BF253" s="247">
        <f>IF(N253="snížená",J253,0)</f>
        <v>0</v>
      </c>
      <c r="BG253" s="247">
        <f>IF(N253="zákl. přenesená",J253,0)</f>
        <v>0</v>
      </c>
      <c r="BH253" s="247">
        <f>IF(N253="sníž. přenesená",J253,0)</f>
        <v>0</v>
      </c>
      <c r="BI253" s="247">
        <f>IF(N253="nulová",J253,0)</f>
        <v>0</v>
      </c>
      <c r="BJ253" s="17" t="s">
        <v>86</v>
      </c>
      <c r="BK253" s="247">
        <f>ROUND(I253*H253,2)</f>
        <v>0</v>
      </c>
      <c r="BL253" s="17" t="s">
        <v>146</v>
      </c>
      <c r="BM253" s="246" t="s">
        <v>750</v>
      </c>
    </row>
    <row r="254" s="13" customFormat="1">
      <c r="A254" s="13"/>
      <c r="B254" s="254"/>
      <c r="C254" s="255"/>
      <c r="D254" s="248" t="s">
        <v>171</v>
      </c>
      <c r="E254" s="256" t="s">
        <v>1</v>
      </c>
      <c r="F254" s="257" t="s">
        <v>751</v>
      </c>
      <c r="G254" s="255"/>
      <c r="H254" s="258">
        <v>6.79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4" t="s">
        <v>171</v>
      </c>
      <c r="AU254" s="264" t="s">
        <v>88</v>
      </c>
      <c r="AV254" s="13" t="s">
        <v>88</v>
      </c>
      <c r="AW254" s="13" t="s">
        <v>34</v>
      </c>
      <c r="AX254" s="13" t="s">
        <v>86</v>
      </c>
      <c r="AY254" s="264" t="s">
        <v>147</v>
      </c>
    </row>
    <row r="255" s="2" customFormat="1" ht="21.75" customHeight="1">
      <c r="A255" s="38"/>
      <c r="B255" s="39"/>
      <c r="C255" s="234" t="s">
        <v>388</v>
      </c>
      <c r="D255" s="234" t="s">
        <v>148</v>
      </c>
      <c r="E255" s="235" t="s">
        <v>752</v>
      </c>
      <c r="F255" s="236" t="s">
        <v>753</v>
      </c>
      <c r="G255" s="237" t="s">
        <v>214</v>
      </c>
      <c r="H255" s="238">
        <v>49.859999999999999</v>
      </c>
      <c r="I255" s="239"/>
      <c r="J255" s="240">
        <f>ROUND(I255*H255,2)</f>
        <v>0</v>
      </c>
      <c r="K255" s="241"/>
      <c r="L255" s="44"/>
      <c r="M255" s="242" t="s">
        <v>1</v>
      </c>
      <c r="N255" s="243" t="s">
        <v>43</v>
      </c>
      <c r="O255" s="91"/>
      <c r="P255" s="244">
        <f>O255*H255</f>
        <v>0</v>
      </c>
      <c r="Q255" s="244">
        <v>0</v>
      </c>
      <c r="R255" s="244">
        <f>Q255*H255</f>
        <v>0</v>
      </c>
      <c r="S255" s="244">
        <v>0.17999999999999999</v>
      </c>
      <c r="T255" s="245">
        <f>S255*H255</f>
        <v>8.9748000000000001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6" t="s">
        <v>146</v>
      </c>
      <c r="AT255" s="246" t="s">
        <v>148</v>
      </c>
      <c r="AU255" s="246" t="s">
        <v>88</v>
      </c>
      <c r="AY255" s="17" t="s">
        <v>147</v>
      </c>
      <c r="BE255" s="247">
        <f>IF(N255="základní",J255,0)</f>
        <v>0</v>
      </c>
      <c r="BF255" s="247">
        <f>IF(N255="snížená",J255,0)</f>
        <v>0</v>
      </c>
      <c r="BG255" s="247">
        <f>IF(N255="zákl. přenesená",J255,0)</f>
        <v>0</v>
      </c>
      <c r="BH255" s="247">
        <f>IF(N255="sníž. přenesená",J255,0)</f>
        <v>0</v>
      </c>
      <c r="BI255" s="247">
        <f>IF(N255="nulová",J255,0)</f>
        <v>0</v>
      </c>
      <c r="BJ255" s="17" t="s">
        <v>86</v>
      </c>
      <c r="BK255" s="247">
        <f>ROUND(I255*H255,2)</f>
        <v>0</v>
      </c>
      <c r="BL255" s="17" t="s">
        <v>146</v>
      </c>
      <c r="BM255" s="246" t="s">
        <v>754</v>
      </c>
    </row>
    <row r="256" s="13" customFormat="1">
      <c r="A256" s="13"/>
      <c r="B256" s="254"/>
      <c r="C256" s="255"/>
      <c r="D256" s="248" t="s">
        <v>171</v>
      </c>
      <c r="E256" s="256" t="s">
        <v>1</v>
      </c>
      <c r="F256" s="257" t="s">
        <v>755</v>
      </c>
      <c r="G256" s="255"/>
      <c r="H256" s="258">
        <v>36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4" t="s">
        <v>171</v>
      </c>
      <c r="AU256" s="264" t="s">
        <v>88</v>
      </c>
      <c r="AV256" s="13" t="s">
        <v>88</v>
      </c>
      <c r="AW256" s="13" t="s">
        <v>34</v>
      </c>
      <c r="AX256" s="13" t="s">
        <v>78</v>
      </c>
      <c r="AY256" s="264" t="s">
        <v>147</v>
      </c>
    </row>
    <row r="257" s="13" customFormat="1">
      <c r="A257" s="13"/>
      <c r="B257" s="254"/>
      <c r="C257" s="255"/>
      <c r="D257" s="248" t="s">
        <v>171</v>
      </c>
      <c r="E257" s="256" t="s">
        <v>1</v>
      </c>
      <c r="F257" s="257" t="s">
        <v>756</v>
      </c>
      <c r="G257" s="255"/>
      <c r="H257" s="258">
        <v>13.859999999999999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4" t="s">
        <v>171</v>
      </c>
      <c r="AU257" s="264" t="s">
        <v>88</v>
      </c>
      <c r="AV257" s="13" t="s">
        <v>88</v>
      </c>
      <c r="AW257" s="13" t="s">
        <v>34</v>
      </c>
      <c r="AX257" s="13" t="s">
        <v>78</v>
      </c>
      <c r="AY257" s="264" t="s">
        <v>147</v>
      </c>
    </row>
    <row r="258" s="14" customFormat="1">
      <c r="A258" s="14"/>
      <c r="B258" s="265"/>
      <c r="C258" s="266"/>
      <c r="D258" s="248" t="s">
        <v>171</v>
      </c>
      <c r="E258" s="267" t="s">
        <v>1</v>
      </c>
      <c r="F258" s="268" t="s">
        <v>176</v>
      </c>
      <c r="G258" s="266"/>
      <c r="H258" s="269">
        <v>49.859999999999999</v>
      </c>
      <c r="I258" s="270"/>
      <c r="J258" s="266"/>
      <c r="K258" s="266"/>
      <c r="L258" s="271"/>
      <c r="M258" s="272"/>
      <c r="N258" s="273"/>
      <c r="O258" s="273"/>
      <c r="P258" s="273"/>
      <c r="Q258" s="273"/>
      <c r="R258" s="273"/>
      <c r="S258" s="273"/>
      <c r="T258" s="27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5" t="s">
        <v>171</v>
      </c>
      <c r="AU258" s="275" t="s">
        <v>88</v>
      </c>
      <c r="AV258" s="14" t="s">
        <v>146</v>
      </c>
      <c r="AW258" s="14" t="s">
        <v>34</v>
      </c>
      <c r="AX258" s="14" t="s">
        <v>86</v>
      </c>
      <c r="AY258" s="275" t="s">
        <v>147</v>
      </c>
    </row>
    <row r="259" s="2" customFormat="1" ht="21.75" customHeight="1">
      <c r="A259" s="38"/>
      <c r="B259" s="39"/>
      <c r="C259" s="234" t="s">
        <v>393</v>
      </c>
      <c r="D259" s="234" t="s">
        <v>148</v>
      </c>
      <c r="E259" s="235" t="s">
        <v>757</v>
      </c>
      <c r="F259" s="236" t="s">
        <v>758</v>
      </c>
      <c r="G259" s="237" t="s">
        <v>214</v>
      </c>
      <c r="H259" s="238">
        <v>32.140000000000001</v>
      </c>
      <c r="I259" s="239"/>
      <c r="J259" s="240">
        <f>ROUND(I259*H259,2)</f>
        <v>0</v>
      </c>
      <c r="K259" s="241"/>
      <c r="L259" s="44"/>
      <c r="M259" s="242" t="s">
        <v>1</v>
      </c>
      <c r="N259" s="243" t="s">
        <v>43</v>
      </c>
      <c r="O259" s="91"/>
      <c r="P259" s="244">
        <f>O259*H259</f>
        <v>0</v>
      </c>
      <c r="Q259" s="244">
        <v>0</v>
      </c>
      <c r="R259" s="244">
        <f>Q259*H259</f>
        <v>0</v>
      </c>
      <c r="S259" s="244">
        <v>0.053999999999999999</v>
      </c>
      <c r="T259" s="245">
        <f>S259*H259</f>
        <v>1.73556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6" t="s">
        <v>146</v>
      </c>
      <c r="AT259" s="246" t="s">
        <v>148</v>
      </c>
      <c r="AU259" s="246" t="s">
        <v>88</v>
      </c>
      <c r="AY259" s="17" t="s">
        <v>147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7" t="s">
        <v>86</v>
      </c>
      <c r="BK259" s="247">
        <f>ROUND(I259*H259,2)</f>
        <v>0</v>
      </c>
      <c r="BL259" s="17" t="s">
        <v>146</v>
      </c>
      <c r="BM259" s="246" t="s">
        <v>759</v>
      </c>
    </row>
    <row r="260" s="13" customFormat="1">
      <c r="A260" s="13"/>
      <c r="B260" s="254"/>
      <c r="C260" s="255"/>
      <c r="D260" s="248" t="s">
        <v>171</v>
      </c>
      <c r="E260" s="256" t="s">
        <v>1</v>
      </c>
      <c r="F260" s="257" t="s">
        <v>760</v>
      </c>
      <c r="G260" s="255"/>
      <c r="H260" s="258">
        <v>12.625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4" t="s">
        <v>171</v>
      </c>
      <c r="AU260" s="264" t="s">
        <v>88</v>
      </c>
      <c r="AV260" s="13" t="s">
        <v>88</v>
      </c>
      <c r="AW260" s="13" t="s">
        <v>34</v>
      </c>
      <c r="AX260" s="13" t="s">
        <v>78</v>
      </c>
      <c r="AY260" s="264" t="s">
        <v>147</v>
      </c>
    </row>
    <row r="261" s="13" customFormat="1">
      <c r="A261" s="13"/>
      <c r="B261" s="254"/>
      <c r="C261" s="255"/>
      <c r="D261" s="248" t="s">
        <v>171</v>
      </c>
      <c r="E261" s="256" t="s">
        <v>1</v>
      </c>
      <c r="F261" s="257" t="s">
        <v>761</v>
      </c>
      <c r="G261" s="255"/>
      <c r="H261" s="258">
        <v>8.0350000000000001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4" t="s">
        <v>171</v>
      </c>
      <c r="AU261" s="264" t="s">
        <v>88</v>
      </c>
      <c r="AV261" s="13" t="s">
        <v>88</v>
      </c>
      <c r="AW261" s="13" t="s">
        <v>34</v>
      </c>
      <c r="AX261" s="13" t="s">
        <v>78</v>
      </c>
      <c r="AY261" s="264" t="s">
        <v>147</v>
      </c>
    </row>
    <row r="262" s="13" customFormat="1">
      <c r="A262" s="13"/>
      <c r="B262" s="254"/>
      <c r="C262" s="255"/>
      <c r="D262" s="248" t="s">
        <v>171</v>
      </c>
      <c r="E262" s="256" t="s">
        <v>1</v>
      </c>
      <c r="F262" s="257" t="s">
        <v>762</v>
      </c>
      <c r="G262" s="255"/>
      <c r="H262" s="258">
        <v>4.9749999999999996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4" t="s">
        <v>171</v>
      </c>
      <c r="AU262" s="264" t="s">
        <v>88</v>
      </c>
      <c r="AV262" s="13" t="s">
        <v>88</v>
      </c>
      <c r="AW262" s="13" t="s">
        <v>34</v>
      </c>
      <c r="AX262" s="13" t="s">
        <v>78</v>
      </c>
      <c r="AY262" s="264" t="s">
        <v>147</v>
      </c>
    </row>
    <row r="263" s="13" customFormat="1">
      <c r="A263" s="13"/>
      <c r="B263" s="254"/>
      <c r="C263" s="255"/>
      <c r="D263" s="248" t="s">
        <v>171</v>
      </c>
      <c r="E263" s="256" t="s">
        <v>1</v>
      </c>
      <c r="F263" s="257" t="s">
        <v>763</v>
      </c>
      <c r="G263" s="255"/>
      <c r="H263" s="258">
        <v>6.5049999999999999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4" t="s">
        <v>171</v>
      </c>
      <c r="AU263" s="264" t="s">
        <v>88</v>
      </c>
      <c r="AV263" s="13" t="s">
        <v>88</v>
      </c>
      <c r="AW263" s="13" t="s">
        <v>34</v>
      </c>
      <c r="AX263" s="13" t="s">
        <v>78</v>
      </c>
      <c r="AY263" s="264" t="s">
        <v>147</v>
      </c>
    </row>
    <row r="264" s="14" customFormat="1">
      <c r="A264" s="14"/>
      <c r="B264" s="265"/>
      <c r="C264" s="266"/>
      <c r="D264" s="248" t="s">
        <v>171</v>
      </c>
      <c r="E264" s="267" t="s">
        <v>1</v>
      </c>
      <c r="F264" s="268" t="s">
        <v>176</v>
      </c>
      <c r="G264" s="266"/>
      <c r="H264" s="269">
        <v>32.140000000000001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5" t="s">
        <v>171</v>
      </c>
      <c r="AU264" s="275" t="s">
        <v>88</v>
      </c>
      <c r="AV264" s="14" t="s">
        <v>146</v>
      </c>
      <c r="AW264" s="14" t="s">
        <v>34</v>
      </c>
      <c r="AX264" s="14" t="s">
        <v>86</v>
      </c>
      <c r="AY264" s="275" t="s">
        <v>147</v>
      </c>
    </row>
    <row r="265" s="2" customFormat="1" ht="21.75" customHeight="1">
      <c r="A265" s="38"/>
      <c r="B265" s="39"/>
      <c r="C265" s="234" t="s">
        <v>397</v>
      </c>
      <c r="D265" s="234" t="s">
        <v>148</v>
      </c>
      <c r="E265" s="235" t="s">
        <v>764</v>
      </c>
      <c r="F265" s="236" t="s">
        <v>765</v>
      </c>
      <c r="G265" s="237" t="s">
        <v>214</v>
      </c>
      <c r="H265" s="238">
        <v>5.9400000000000004</v>
      </c>
      <c r="I265" s="239"/>
      <c r="J265" s="240">
        <f>ROUND(I265*H265,2)</f>
        <v>0</v>
      </c>
      <c r="K265" s="241"/>
      <c r="L265" s="44"/>
      <c r="M265" s="242" t="s">
        <v>1</v>
      </c>
      <c r="N265" s="243" t="s">
        <v>43</v>
      </c>
      <c r="O265" s="91"/>
      <c r="P265" s="244">
        <f>O265*H265</f>
        <v>0</v>
      </c>
      <c r="Q265" s="244">
        <v>0</v>
      </c>
      <c r="R265" s="244">
        <f>Q265*H265</f>
        <v>0</v>
      </c>
      <c r="S265" s="244">
        <v>0.067000000000000004</v>
      </c>
      <c r="T265" s="245">
        <f>S265*H265</f>
        <v>0.39798000000000006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6" t="s">
        <v>146</v>
      </c>
      <c r="AT265" s="246" t="s">
        <v>148</v>
      </c>
      <c r="AU265" s="246" t="s">
        <v>88</v>
      </c>
      <c r="AY265" s="17" t="s">
        <v>147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7" t="s">
        <v>86</v>
      </c>
      <c r="BK265" s="247">
        <f>ROUND(I265*H265,2)</f>
        <v>0</v>
      </c>
      <c r="BL265" s="17" t="s">
        <v>146</v>
      </c>
      <c r="BM265" s="246" t="s">
        <v>766</v>
      </c>
    </row>
    <row r="266" s="13" customFormat="1">
      <c r="A266" s="13"/>
      <c r="B266" s="254"/>
      <c r="C266" s="255"/>
      <c r="D266" s="248" t="s">
        <v>171</v>
      </c>
      <c r="E266" s="256" t="s">
        <v>1</v>
      </c>
      <c r="F266" s="257" t="s">
        <v>767</v>
      </c>
      <c r="G266" s="255"/>
      <c r="H266" s="258">
        <v>5.9400000000000004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4" t="s">
        <v>171</v>
      </c>
      <c r="AU266" s="264" t="s">
        <v>88</v>
      </c>
      <c r="AV266" s="13" t="s">
        <v>88</v>
      </c>
      <c r="AW266" s="13" t="s">
        <v>34</v>
      </c>
      <c r="AX266" s="13" t="s">
        <v>86</v>
      </c>
      <c r="AY266" s="264" t="s">
        <v>147</v>
      </c>
    </row>
    <row r="267" s="2" customFormat="1" ht="21.75" customHeight="1">
      <c r="A267" s="38"/>
      <c r="B267" s="39"/>
      <c r="C267" s="234" t="s">
        <v>403</v>
      </c>
      <c r="D267" s="234" t="s">
        <v>148</v>
      </c>
      <c r="E267" s="235" t="s">
        <v>768</v>
      </c>
      <c r="F267" s="236" t="s">
        <v>769</v>
      </c>
      <c r="G267" s="237" t="s">
        <v>196</v>
      </c>
      <c r="H267" s="238">
        <v>15.6</v>
      </c>
      <c r="I267" s="239"/>
      <c r="J267" s="240">
        <f>ROUND(I267*H267,2)</f>
        <v>0</v>
      </c>
      <c r="K267" s="241"/>
      <c r="L267" s="44"/>
      <c r="M267" s="242" t="s">
        <v>1</v>
      </c>
      <c r="N267" s="243" t="s">
        <v>43</v>
      </c>
      <c r="O267" s="91"/>
      <c r="P267" s="244">
        <f>O267*H267</f>
        <v>0</v>
      </c>
      <c r="Q267" s="244">
        <v>0</v>
      </c>
      <c r="R267" s="244">
        <f>Q267*H267</f>
        <v>0</v>
      </c>
      <c r="S267" s="244">
        <v>0.012999999999999999</v>
      </c>
      <c r="T267" s="245">
        <f>S267*H267</f>
        <v>0.20279999999999998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6" t="s">
        <v>146</v>
      </c>
      <c r="AT267" s="246" t="s">
        <v>148</v>
      </c>
      <c r="AU267" s="246" t="s">
        <v>88</v>
      </c>
      <c r="AY267" s="17" t="s">
        <v>147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17" t="s">
        <v>86</v>
      </c>
      <c r="BK267" s="247">
        <f>ROUND(I267*H267,2)</f>
        <v>0</v>
      </c>
      <c r="BL267" s="17" t="s">
        <v>146</v>
      </c>
      <c r="BM267" s="246" t="s">
        <v>770</v>
      </c>
    </row>
    <row r="268" s="2" customFormat="1" ht="33" customHeight="1">
      <c r="A268" s="38"/>
      <c r="B268" s="39"/>
      <c r="C268" s="234" t="s">
        <v>407</v>
      </c>
      <c r="D268" s="234" t="s">
        <v>148</v>
      </c>
      <c r="E268" s="235" t="s">
        <v>771</v>
      </c>
      <c r="F268" s="236" t="s">
        <v>772</v>
      </c>
      <c r="G268" s="237" t="s">
        <v>214</v>
      </c>
      <c r="H268" s="238">
        <v>525.78999999999996</v>
      </c>
      <c r="I268" s="239"/>
      <c r="J268" s="240">
        <f>ROUND(I268*H268,2)</f>
        <v>0</v>
      </c>
      <c r="K268" s="241"/>
      <c r="L268" s="44"/>
      <c r="M268" s="242" t="s">
        <v>1</v>
      </c>
      <c r="N268" s="243" t="s">
        <v>43</v>
      </c>
      <c r="O268" s="91"/>
      <c r="P268" s="244">
        <f>O268*H268</f>
        <v>0</v>
      </c>
      <c r="Q268" s="244">
        <v>0</v>
      </c>
      <c r="R268" s="244">
        <f>Q268*H268</f>
        <v>0</v>
      </c>
      <c r="S268" s="244">
        <v>0.045999999999999999</v>
      </c>
      <c r="T268" s="245">
        <f>S268*H268</f>
        <v>24.186339999999998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146</v>
      </c>
      <c r="AT268" s="246" t="s">
        <v>148</v>
      </c>
      <c r="AU268" s="246" t="s">
        <v>88</v>
      </c>
      <c r="AY268" s="17" t="s">
        <v>147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86</v>
      </c>
      <c r="BK268" s="247">
        <f>ROUND(I268*H268,2)</f>
        <v>0</v>
      </c>
      <c r="BL268" s="17" t="s">
        <v>146</v>
      </c>
      <c r="BM268" s="246" t="s">
        <v>773</v>
      </c>
    </row>
    <row r="269" s="2" customFormat="1" ht="21.75" customHeight="1">
      <c r="A269" s="38"/>
      <c r="B269" s="39"/>
      <c r="C269" s="234" t="s">
        <v>411</v>
      </c>
      <c r="D269" s="234" t="s">
        <v>148</v>
      </c>
      <c r="E269" s="235" t="s">
        <v>774</v>
      </c>
      <c r="F269" s="236" t="s">
        <v>775</v>
      </c>
      <c r="G269" s="237" t="s">
        <v>196</v>
      </c>
      <c r="H269" s="238">
        <v>20</v>
      </c>
      <c r="I269" s="239"/>
      <c r="J269" s="240">
        <f>ROUND(I269*H269,2)</f>
        <v>0</v>
      </c>
      <c r="K269" s="241"/>
      <c r="L269" s="44"/>
      <c r="M269" s="242" t="s">
        <v>1</v>
      </c>
      <c r="N269" s="243" t="s">
        <v>43</v>
      </c>
      <c r="O269" s="91"/>
      <c r="P269" s="244">
        <f>O269*H269</f>
        <v>0</v>
      </c>
      <c r="Q269" s="244">
        <v>0.012239999999999999</v>
      </c>
      <c r="R269" s="244">
        <f>Q269*H269</f>
        <v>0.24479999999999999</v>
      </c>
      <c r="S269" s="244">
        <v>0</v>
      </c>
      <c r="T269" s="24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6" t="s">
        <v>146</v>
      </c>
      <c r="AT269" s="246" t="s">
        <v>148</v>
      </c>
      <c r="AU269" s="246" t="s">
        <v>88</v>
      </c>
      <c r="AY269" s="17" t="s">
        <v>147</v>
      </c>
      <c r="BE269" s="247">
        <f>IF(N269="základní",J269,0)</f>
        <v>0</v>
      </c>
      <c r="BF269" s="247">
        <f>IF(N269="snížená",J269,0)</f>
        <v>0</v>
      </c>
      <c r="BG269" s="247">
        <f>IF(N269="zákl. přenesená",J269,0)</f>
        <v>0</v>
      </c>
      <c r="BH269" s="247">
        <f>IF(N269="sníž. přenesená",J269,0)</f>
        <v>0</v>
      </c>
      <c r="BI269" s="247">
        <f>IF(N269="nulová",J269,0)</f>
        <v>0</v>
      </c>
      <c r="BJ269" s="17" t="s">
        <v>86</v>
      </c>
      <c r="BK269" s="247">
        <f>ROUND(I269*H269,2)</f>
        <v>0</v>
      </c>
      <c r="BL269" s="17" t="s">
        <v>146</v>
      </c>
      <c r="BM269" s="246" t="s">
        <v>776</v>
      </c>
    </row>
    <row r="270" s="2" customFormat="1" ht="21.75" customHeight="1">
      <c r="A270" s="38"/>
      <c r="B270" s="39"/>
      <c r="C270" s="234" t="s">
        <v>415</v>
      </c>
      <c r="D270" s="234" t="s">
        <v>148</v>
      </c>
      <c r="E270" s="235" t="s">
        <v>777</v>
      </c>
      <c r="F270" s="236" t="s">
        <v>778</v>
      </c>
      <c r="G270" s="237" t="s">
        <v>196</v>
      </c>
      <c r="H270" s="238">
        <v>10</v>
      </c>
      <c r="I270" s="239"/>
      <c r="J270" s="240">
        <f>ROUND(I270*H270,2)</f>
        <v>0</v>
      </c>
      <c r="K270" s="241"/>
      <c r="L270" s="44"/>
      <c r="M270" s="242" t="s">
        <v>1</v>
      </c>
      <c r="N270" s="243" t="s">
        <v>43</v>
      </c>
      <c r="O270" s="91"/>
      <c r="P270" s="244">
        <f>O270*H270</f>
        <v>0</v>
      </c>
      <c r="Q270" s="244">
        <v>0.0030000000000000001</v>
      </c>
      <c r="R270" s="244">
        <f>Q270*H270</f>
        <v>0.029999999999999999</v>
      </c>
      <c r="S270" s="244">
        <v>0.0030000000000000001</v>
      </c>
      <c r="T270" s="245">
        <f>S270*H270</f>
        <v>0.029999999999999999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6" t="s">
        <v>146</v>
      </c>
      <c r="AT270" s="246" t="s">
        <v>148</v>
      </c>
      <c r="AU270" s="246" t="s">
        <v>88</v>
      </c>
      <c r="AY270" s="17" t="s">
        <v>147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7" t="s">
        <v>86</v>
      </c>
      <c r="BK270" s="247">
        <f>ROUND(I270*H270,2)</f>
        <v>0</v>
      </c>
      <c r="BL270" s="17" t="s">
        <v>146</v>
      </c>
      <c r="BM270" s="246" t="s">
        <v>779</v>
      </c>
    </row>
    <row r="271" s="12" customFormat="1" ht="22.8" customHeight="1">
      <c r="A271" s="12"/>
      <c r="B271" s="220"/>
      <c r="C271" s="221"/>
      <c r="D271" s="222" t="s">
        <v>77</v>
      </c>
      <c r="E271" s="252" t="s">
        <v>217</v>
      </c>
      <c r="F271" s="252" t="s">
        <v>780</v>
      </c>
      <c r="G271" s="221"/>
      <c r="H271" s="221"/>
      <c r="I271" s="224"/>
      <c r="J271" s="253">
        <f>BK271</f>
        <v>0</v>
      </c>
      <c r="K271" s="221"/>
      <c r="L271" s="226"/>
      <c r="M271" s="227"/>
      <c r="N271" s="228"/>
      <c r="O271" s="228"/>
      <c r="P271" s="229">
        <f>SUM(P272:P282)</f>
        <v>0</v>
      </c>
      <c r="Q271" s="228"/>
      <c r="R271" s="229">
        <f>SUM(R272:R282)</f>
        <v>0</v>
      </c>
      <c r="S271" s="228"/>
      <c r="T271" s="230">
        <f>SUM(T272:T282)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1" t="s">
        <v>86</v>
      </c>
      <c r="AT271" s="232" t="s">
        <v>77</v>
      </c>
      <c r="AU271" s="232" t="s">
        <v>86</v>
      </c>
      <c r="AY271" s="231" t="s">
        <v>147</v>
      </c>
      <c r="BK271" s="233">
        <f>SUM(BK272:BK282)</f>
        <v>0</v>
      </c>
    </row>
    <row r="272" s="2" customFormat="1" ht="21.75" customHeight="1">
      <c r="A272" s="38"/>
      <c r="B272" s="39"/>
      <c r="C272" s="234" t="s">
        <v>420</v>
      </c>
      <c r="D272" s="234" t="s">
        <v>148</v>
      </c>
      <c r="E272" s="235" t="s">
        <v>781</v>
      </c>
      <c r="F272" s="236" t="s">
        <v>782</v>
      </c>
      <c r="G272" s="237" t="s">
        <v>222</v>
      </c>
      <c r="H272" s="238">
        <v>41.161999999999999</v>
      </c>
      <c r="I272" s="239"/>
      <c r="J272" s="240">
        <f>ROUND(I272*H272,2)</f>
        <v>0</v>
      </c>
      <c r="K272" s="241"/>
      <c r="L272" s="44"/>
      <c r="M272" s="242" t="s">
        <v>1</v>
      </c>
      <c r="N272" s="243" t="s">
        <v>43</v>
      </c>
      <c r="O272" s="91"/>
      <c r="P272" s="244">
        <f>O272*H272</f>
        <v>0</v>
      </c>
      <c r="Q272" s="244">
        <v>0</v>
      </c>
      <c r="R272" s="244">
        <f>Q272*H272</f>
        <v>0</v>
      </c>
      <c r="S272" s="244">
        <v>0</v>
      </c>
      <c r="T272" s="24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6" t="s">
        <v>146</v>
      </c>
      <c r="AT272" s="246" t="s">
        <v>148</v>
      </c>
      <c r="AU272" s="246" t="s">
        <v>88</v>
      </c>
      <c r="AY272" s="17" t="s">
        <v>147</v>
      </c>
      <c r="BE272" s="247">
        <f>IF(N272="základní",J272,0)</f>
        <v>0</v>
      </c>
      <c r="BF272" s="247">
        <f>IF(N272="snížená",J272,0)</f>
        <v>0</v>
      </c>
      <c r="BG272" s="247">
        <f>IF(N272="zákl. přenesená",J272,0)</f>
        <v>0</v>
      </c>
      <c r="BH272" s="247">
        <f>IF(N272="sníž. přenesená",J272,0)</f>
        <v>0</v>
      </c>
      <c r="BI272" s="247">
        <f>IF(N272="nulová",J272,0)</f>
        <v>0</v>
      </c>
      <c r="BJ272" s="17" t="s">
        <v>86</v>
      </c>
      <c r="BK272" s="247">
        <f>ROUND(I272*H272,2)</f>
        <v>0</v>
      </c>
      <c r="BL272" s="17" t="s">
        <v>146</v>
      </c>
      <c r="BM272" s="246" t="s">
        <v>783</v>
      </c>
    </row>
    <row r="273" s="2" customFormat="1" ht="21.75" customHeight="1">
      <c r="A273" s="38"/>
      <c r="B273" s="39"/>
      <c r="C273" s="234" t="s">
        <v>424</v>
      </c>
      <c r="D273" s="234" t="s">
        <v>148</v>
      </c>
      <c r="E273" s="235" t="s">
        <v>225</v>
      </c>
      <c r="F273" s="236" t="s">
        <v>226</v>
      </c>
      <c r="G273" s="237" t="s">
        <v>222</v>
      </c>
      <c r="H273" s="238">
        <v>41.161999999999999</v>
      </c>
      <c r="I273" s="239"/>
      <c r="J273" s="240">
        <f>ROUND(I273*H273,2)</f>
        <v>0</v>
      </c>
      <c r="K273" s="241"/>
      <c r="L273" s="44"/>
      <c r="M273" s="242" t="s">
        <v>1</v>
      </c>
      <c r="N273" s="243" t="s">
        <v>43</v>
      </c>
      <c r="O273" s="91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6" t="s">
        <v>146</v>
      </c>
      <c r="AT273" s="246" t="s">
        <v>148</v>
      </c>
      <c r="AU273" s="246" t="s">
        <v>88</v>
      </c>
      <c r="AY273" s="17" t="s">
        <v>147</v>
      </c>
      <c r="BE273" s="247">
        <f>IF(N273="základní",J273,0)</f>
        <v>0</v>
      </c>
      <c r="BF273" s="247">
        <f>IF(N273="snížená",J273,0)</f>
        <v>0</v>
      </c>
      <c r="BG273" s="247">
        <f>IF(N273="zákl. přenesená",J273,0)</f>
        <v>0</v>
      </c>
      <c r="BH273" s="247">
        <f>IF(N273="sníž. přenesená",J273,0)</f>
        <v>0</v>
      </c>
      <c r="BI273" s="247">
        <f>IF(N273="nulová",J273,0)</f>
        <v>0</v>
      </c>
      <c r="BJ273" s="17" t="s">
        <v>86</v>
      </c>
      <c r="BK273" s="247">
        <f>ROUND(I273*H273,2)</f>
        <v>0</v>
      </c>
      <c r="BL273" s="17" t="s">
        <v>146</v>
      </c>
      <c r="BM273" s="246" t="s">
        <v>784</v>
      </c>
    </row>
    <row r="274" s="2" customFormat="1" ht="21.75" customHeight="1">
      <c r="A274" s="38"/>
      <c r="B274" s="39"/>
      <c r="C274" s="234" t="s">
        <v>429</v>
      </c>
      <c r="D274" s="234" t="s">
        <v>148</v>
      </c>
      <c r="E274" s="235" t="s">
        <v>229</v>
      </c>
      <c r="F274" s="236" t="s">
        <v>230</v>
      </c>
      <c r="G274" s="237" t="s">
        <v>222</v>
      </c>
      <c r="H274" s="238">
        <v>782.07799999999997</v>
      </c>
      <c r="I274" s="239"/>
      <c r="J274" s="240">
        <f>ROUND(I274*H274,2)</f>
        <v>0</v>
      </c>
      <c r="K274" s="241"/>
      <c r="L274" s="44"/>
      <c r="M274" s="242" t="s">
        <v>1</v>
      </c>
      <c r="N274" s="243" t="s">
        <v>43</v>
      </c>
      <c r="O274" s="91"/>
      <c r="P274" s="244">
        <f>O274*H274</f>
        <v>0</v>
      </c>
      <c r="Q274" s="244">
        <v>0</v>
      </c>
      <c r="R274" s="244">
        <f>Q274*H274</f>
        <v>0</v>
      </c>
      <c r="S274" s="244">
        <v>0</v>
      </c>
      <c r="T274" s="24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6" t="s">
        <v>146</v>
      </c>
      <c r="AT274" s="246" t="s">
        <v>148</v>
      </c>
      <c r="AU274" s="246" t="s">
        <v>88</v>
      </c>
      <c r="AY274" s="17" t="s">
        <v>147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7" t="s">
        <v>86</v>
      </c>
      <c r="BK274" s="247">
        <f>ROUND(I274*H274,2)</f>
        <v>0</v>
      </c>
      <c r="BL274" s="17" t="s">
        <v>146</v>
      </c>
      <c r="BM274" s="246" t="s">
        <v>785</v>
      </c>
    </row>
    <row r="275" s="13" customFormat="1">
      <c r="A275" s="13"/>
      <c r="B275" s="254"/>
      <c r="C275" s="255"/>
      <c r="D275" s="248" t="s">
        <v>171</v>
      </c>
      <c r="E275" s="255"/>
      <c r="F275" s="257" t="s">
        <v>786</v>
      </c>
      <c r="G275" s="255"/>
      <c r="H275" s="258">
        <v>782.07799999999997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4" t="s">
        <v>171</v>
      </c>
      <c r="AU275" s="264" t="s">
        <v>88</v>
      </c>
      <c r="AV275" s="13" t="s">
        <v>88</v>
      </c>
      <c r="AW275" s="13" t="s">
        <v>4</v>
      </c>
      <c r="AX275" s="13" t="s">
        <v>86</v>
      </c>
      <c r="AY275" s="264" t="s">
        <v>147</v>
      </c>
    </row>
    <row r="276" s="2" customFormat="1" ht="21.75" customHeight="1">
      <c r="A276" s="38"/>
      <c r="B276" s="39"/>
      <c r="C276" s="234" t="s">
        <v>433</v>
      </c>
      <c r="D276" s="234" t="s">
        <v>148</v>
      </c>
      <c r="E276" s="235" t="s">
        <v>233</v>
      </c>
      <c r="F276" s="236" t="s">
        <v>234</v>
      </c>
      <c r="G276" s="237" t="s">
        <v>222</v>
      </c>
      <c r="H276" s="238">
        <v>0.26600000000000001</v>
      </c>
      <c r="I276" s="239"/>
      <c r="J276" s="240">
        <f>ROUND(I276*H276,2)</f>
        <v>0</v>
      </c>
      <c r="K276" s="241"/>
      <c r="L276" s="44"/>
      <c r="M276" s="242" t="s">
        <v>1</v>
      </c>
      <c r="N276" s="243" t="s">
        <v>43</v>
      </c>
      <c r="O276" s="91"/>
      <c r="P276" s="244">
        <f>O276*H276</f>
        <v>0</v>
      </c>
      <c r="Q276" s="244">
        <v>0</v>
      </c>
      <c r="R276" s="244">
        <f>Q276*H276</f>
        <v>0</v>
      </c>
      <c r="S276" s="244">
        <v>0</v>
      </c>
      <c r="T276" s="24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6" t="s">
        <v>146</v>
      </c>
      <c r="AT276" s="246" t="s">
        <v>148</v>
      </c>
      <c r="AU276" s="246" t="s">
        <v>88</v>
      </c>
      <c r="AY276" s="17" t="s">
        <v>147</v>
      </c>
      <c r="BE276" s="247">
        <f>IF(N276="základní",J276,0)</f>
        <v>0</v>
      </c>
      <c r="BF276" s="247">
        <f>IF(N276="snížená",J276,0)</f>
        <v>0</v>
      </c>
      <c r="BG276" s="247">
        <f>IF(N276="zákl. přenesená",J276,0)</f>
        <v>0</v>
      </c>
      <c r="BH276" s="247">
        <f>IF(N276="sníž. přenesená",J276,0)</f>
        <v>0</v>
      </c>
      <c r="BI276" s="247">
        <f>IF(N276="nulová",J276,0)</f>
        <v>0</v>
      </c>
      <c r="BJ276" s="17" t="s">
        <v>86</v>
      </c>
      <c r="BK276" s="247">
        <f>ROUND(I276*H276,2)</f>
        <v>0</v>
      </c>
      <c r="BL276" s="17" t="s">
        <v>146</v>
      </c>
      <c r="BM276" s="246" t="s">
        <v>787</v>
      </c>
    </row>
    <row r="277" s="2" customFormat="1">
      <c r="A277" s="38"/>
      <c r="B277" s="39"/>
      <c r="C277" s="40"/>
      <c r="D277" s="248" t="s">
        <v>152</v>
      </c>
      <c r="E277" s="40"/>
      <c r="F277" s="249" t="s">
        <v>236</v>
      </c>
      <c r="G277" s="40"/>
      <c r="H277" s="40"/>
      <c r="I277" s="144"/>
      <c r="J277" s="40"/>
      <c r="K277" s="40"/>
      <c r="L277" s="44"/>
      <c r="M277" s="250"/>
      <c r="N277" s="251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152</v>
      </c>
      <c r="AU277" s="17" t="s">
        <v>88</v>
      </c>
    </row>
    <row r="278" s="2" customFormat="1" ht="21.75" customHeight="1">
      <c r="A278" s="38"/>
      <c r="B278" s="39"/>
      <c r="C278" s="234" t="s">
        <v>437</v>
      </c>
      <c r="D278" s="234" t="s">
        <v>148</v>
      </c>
      <c r="E278" s="235" t="s">
        <v>788</v>
      </c>
      <c r="F278" s="236" t="s">
        <v>789</v>
      </c>
      <c r="G278" s="237" t="s">
        <v>222</v>
      </c>
      <c r="H278" s="238">
        <v>24.186</v>
      </c>
      <c r="I278" s="239"/>
      <c r="J278" s="240">
        <f>ROUND(I278*H278,2)</f>
        <v>0</v>
      </c>
      <c r="K278" s="241"/>
      <c r="L278" s="44"/>
      <c r="M278" s="242" t="s">
        <v>1</v>
      </c>
      <c r="N278" s="243" t="s">
        <v>43</v>
      </c>
      <c r="O278" s="91"/>
      <c r="P278" s="244">
        <f>O278*H278</f>
        <v>0</v>
      </c>
      <c r="Q278" s="244">
        <v>0</v>
      </c>
      <c r="R278" s="244">
        <f>Q278*H278</f>
        <v>0</v>
      </c>
      <c r="S278" s="244">
        <v>0</v>
      </c>
      <c r="T278" s="24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6" t="s">
        <v>146</v>
      </c>
      <c r="AT278" s="246" t="s">
        <v>148</v>
      </c>
      <c r="AU278" s="246" t="s">
        <v>88</v>
      </c>
      <c r="AY278" s="17" t="s">
        <v>147</v>
      </c>
      <c r="BE278" s="247">
        <f>IF(N278="základní",J278,0)</f>
        <v>0</v>
      </c>
      <c r="BF278" s="247">
        <f>IF(N278="snížená",J278,0)</f>
        <v>0</v>
      </c>
      <c r="BG278" s="247">
        <f>IF(N278="zákl. přenesená",J278,0)</f>
        <v>0</v>
      </c>
      <c r="BH278" s="247">
        <f>IF(N278="sníž. přenesená",J278,0)</f>
        <v>0</v>
      </c>
      <c r="BI278" s="247">
        <f>IF(N278="nulová",J278,0)</f>
        <v>0</v>
      </c>
      <c r="BJ278" s="17" t="s">
        <v>86</v>
      </c>
      <c r="BK278" s="247">
        <f>ROUND(I278*H278,2)</f>
        <v>0</v>
      </c>
      <c r="BL278" s="17" t="s">
        <v>146</v>
      </c>
      <c r="BM278" s="246" t="s">
        <v>790</v>
      </c>
    </row>
    <row r="279" s="2" customFormat="1" ht="44.25" customHeight="1">
      <c r="A279" s="38"/>
      <c r="B279" s="39"/>
      <c r="C279" s="234" t="s">
        <v>441</v>
      </c>
      <c r="D279" s="234" t="s">
        <v>148</v>
      </c>
      <c r="E279" s="235" t="s">
        <v>238</v>
      </c>
      <c r="F279" s="236" t="s">
        <v>239</v>
      </c>
      <c r="G279" s="237" t="s">
        <v>222</v>
      </c>
      <c r="H279" s="238">
        <v>13.676</v>
      </c>
      <c r="I279" s="239"/>
      <c r="J279" s="240">
        <f>ROUND(I279*H279,2)</f>
        <v>0</v>
      </c>
      <c r="K279" s="241"/>
      <c r="L279" s="44"/>
      <c r="M279" s="242" t="s">
        <v>1</v>
      </c>
      <c r="N279" s="243" t="s">
        <v>43</v>
      </c>
      <c r="O279" s="91"/>
      <c r="P279" s="244">
        <f>O279*H279</f>
        <v>0</v>
      </c>
      <c r="Q279" s="244">
        <v>0</v>
      </c>
      <c r="R279" s="244">
        <f>Q279*H279</f>
        <v>0</v>
      </c>
      <c r="S279" s="244">
        <v>0</v>
      </c>
      <c r="T279" s="24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6" t="s">
        <v>146</v>
      </c>
      <c r="AT279" s="246" t="s">
        <v>148</v>
      </c>
      <c r="AU279" s="246" t="s">
        <v>88</v>
      </c>
      <c r="AY279" s="17" t="s">
        <v>147</v>
      </c>
      <c r="BE279" s="247">
        <f>IF(N279="základní",J279,0)</f>
        <v>0</v>
      </c>
      <c r="BF279" s="247">
        <f>IF(N279="snížená",J279,0)</f>
        <v>0</v>
      </c>
      <c r="BG279" s="247">
        <f>IF(N279="zákl. přenesená",J279,0)</f>
        <v>0</v>
      </c>
      <c r="BH279" s="247">
        <f>IF(N279="sníž. přenesená",J279,0)</f>
        <v>0</v>
      </c>
      <c r="BI279" s="247">
        <f>IF(N279="nulová",J279,0)</f>
        <v>0</v>
      </c>
      <c r="BJ279" s="17" t="s">
        <v>86</v>
      </c>
      <c r="BK279" s="247">
        <f>ROUND(I279*H279,2)</f>
        <v>0</v>
      </c>
      <c r="BL279" s="17" t="s">
        <v>146</v>
      </c>
      <c r="BM279" s="246" t="s">
        <v>791</v>
      </c>
    </row>
    <row r="280" s="13" customFormat="1">
      <c r="A280" s="13"/>
      <c r="B280" s="254"/>
      <c r="C280" s="255"/>
      <c r="D280" s="248" t="s">
        <v>171</v>
      </c>
      <c r="E280" s="256" t="s">
        <v>1</v>
      </c>
      <c r="F280" s="257" t="s">
        <v>792</v>
      </c>
      <c r="G280" s="255"/>
      <c r="H280" s="258">
        <v>13.676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4" t="s">
        <v>171</v>
      </c>
      <c r="AU280" s="264" t="s">
        <v>88</v>
      </c>
      <c r="AV280" s="13" t="s">
        <v>88</v>
      </c>
      <c r="AW280" s="13" t="s">
        <v>34</v>
      </c>
      <c r="AX280" s="13" t="s">
        <v>86</v>
      </c>
      <c r="AY280" s="264" t="s">
        <v>147</v>
      </c>
    </row>
    <row r="281" s="2" customFormat="1" ht="21.75" customHeight="1">
      <c r="A281" s="38"/>
      <c r="B281" s="39"/>
      <c r="C281" s="234" t="s">
        <v>445</v>
      </c>
      <c r="D281" s="234" t="s">
        <v>148</v>
      </c>
      <c r="E281" s="235" t="s">
        <v>250</v>
      </c>
      <c r="F281" s="236" t="s">
        <v>251</v>
      </c>
      <c r="G281" s="237" t="s">
        <v>222</v>
      </c>
      <c r="H281" s="238">
        <v>3.2999999999999998</v>
      </c>
      <c r="I281" s="239"/>
      <c r="J281" s="240">
        <f>ROUND(I281*H281,2)</f>
        <v>0</v>
      </c>
      <c r="K281" s="241"/>
      <c r="L281" s="44"/>
      <c r="M281" s="242" t="s">
        <v>1</v>
      </c>
      <c r="N281" s="243" t="s">
        <v>43</v>
      </c>
      <c r="O281" s="91"/>
      <c r="P281" s="244">
        <f>O281*H281</f>
        <v>0</v>
      </c>
      <c r="Q281" s="244">
        <v>0</v>
      </c>
      <c r="R281" s="244">
        <f>Q281*H281</f>
        <v>0</v>
      </c>
      <c r="S281" s="244">
        <v>0</v>
      </c>
      <c r="T281" s="24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6" t="s">
        <v>146</v>
      </c>
      <c r="AT281" s="246" t="s">
        <v>148</v>
      </c>
      <c r="AU281" s="246" t="s">
        <v>88</v>
      </c>
      <c r="AY281" s="17" t="s">
        <v>147</v>
      </c>
      <c r="BE281" s="247">
        <f>IF(N281="základní",J281,0)</f>
        <v>0</v>
      </c>
      <c r="BF281" s="247">
        <f>IF(N281="snížená",J281,0)</f>
        <v>0</v>
      </c>
      <c r="BG281" s="247">
        <f>IF(N281="zákl. přenesená",J281,0)</f>
        <v>0</v>
      </c>
      <c r="BH281" s="247">
        <f>IF(N281="sníž. přenesená",J281,0)</f>
        <v>0</v>
      </c>
      <c r="BI281" s="247">
        <f>IF(N281="nulová",J281,0)</f>
        <v>0</v>
      </c>
      <c r="BJ281" s="17" t="s">
        <v>86</v>
      </c>
      <c r="BK281" s="247">
        <f>ROUND(I281*H281,2)</f>
        <v>0</v>
      </c>
      <c r="BL281" s="17" t="s">
        <v>146</v>
      </c>
      <c r="BM281" s="246" t="s">
        <v>793</v>
      </c>
    </row>
    <row r="282" s="13" customFormat="1">
      <c r="A282" s="13"/>
      <c r="B282" s="254"/>
      <c r="C282" s="255"/>
      <c r="D282" s="248" t="s">
        <v>171</v>
      </c>
      <c r="E282" s="256" t="s">
        <v>1</v>
      </c>
      <c r="F282" s="257" t="s">
        <v>794</v>
      </c>
      <c r="G282" s="255"/>
      <c r="H282" s="258">
        <v>3.2999999999999998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4" t="s">
        <v>171</v>
      </c>
      <c r="AU282" s="264" t="s">
        <v>88</v>
      </c>
      <c r="AV282" s="13" t="s">
        <v>88</v>
      </c>
      <c r="AW282" s="13" t="s">
        <v>34</v>
      </c>
      <c r="AX282" s="13" t="s">
        <v>86</v>
      </c>
      <c r="AY282" s="264" t="s">
        <v>147</v>
      </c>
    </row>
    <row r="283" s="12" customFormat="1" ht="22.8" customHeight="1">
      <c r="A283" s="12"/>
      <c r="B283" s="220"/>
      <c r="C283" s="221"/>
      <c r="D283" s="222" t="s">
        <v>77</v>
      </c>
      <c r="E283" s="252" t="s">
        <v>254</v>
      </c>
      <c r="F283" s="252" t="s">
        <v>255</v>
      </c>
      <c r="G283" s="221"/>
      <c r="H283" s="221"/>
      <c r="I283" s="224"/>
      <c r="J283" s="253">
        <f>BK283</f>
        <v>0</v>
      </c>
      <c r="K283" s="221"/>
      <c r="L283" s="226"/>
      <c r="M283" s="227"/>
      <c r="N283" s="228"/>
      <c r="O283" s="228"/>
      <c r="P283" s="229">
        <f>P284</f>
        <v>0</v>
      </c>
      <c r="Q283" s="228"/>
      <c r="R283" s="229">
        <f>R284</f>
        <v>0</v>
      </c>
      <c r="S283" s="228"/>
      <c r="T283" s="230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31" t="s">
        <v>86</v>
      </c>
      <c r="AT283" s="232" t="s">
        <v>77</v>
      </c>
      <c r="AU283" s="232" t="s">
        <v>86</v>
      </c>
      <c r="AY283" s="231" t="s">
        <v>147</v>
      </c>
      <c r="BK283" s="233">
        <f>BK284</f>
        <v>0</v>
      </c>
    </row>
    <row r="284" s="2" customFormat="1" ht="16.5" customHeight="1">
      <c r="A284" s="38"/>
      <c r="B284" s="39"/>
      <c r="C284" s="234" t="s">
        <v>449</v>
      </c>
      <c r="D284" s="234" t="s">
        <v>148</v>
      </c>
      <c r="E284" s="235" t="s">
        <v>795</v>
      </c>
      <c r="F284" s="236" t="s">
        <v>796</v>
      </c>
      <c r="G284" s="237" t="s">
        <v>222</v>
      </c>
      <c r="H284" s="238">
        <v>44.869999999999997</v>
      </c>
      <c r="I284" s="239"/>
      <c r="J284" s="240">
        <f>ROUND(I284*H284,2)</f>
        <v>0</v>
      </c>
      <c r="K284" s="241"/>
      <c r="L284" s="44"/>
      <c r="M284" s="242" t="s">
        <v>1</v>
      </c>
      <c r="N284" s="243" t="s">
        <v>43</v>
      </c>
      <c r="O284" s="91"/>
      <c r="P284" s="244">
        <f>O284*H284</f>
        <v>0</v>
      </c>
      <c r="Q284" s="244">
        <v>0</v>
      </c>
      <c r="R284" s="244">
        <f>Q284*H284</f>
        <v>0</v>
      </c>
      <c r="S284" s="244">
        <v>0</v>
      </c>
      <c r="T284" s="24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6" t="s">
        <v>146</v>
      </c>
      <c r="AT284" s="246" t="s">
        <v>148</v>
      </c>
      <c r="AU284" s="246" t="s">
        <v>88</v>
      </c>
      <c r="AY284" s="17" t="s">
        <v>147</v>
      </c>
      <c r="BE284" s="247">
        <f>IF(N284="základní",J284,0)</f>
        <v>0</v>
      </c>
      <c r="BF284" s="247">
        <f>IF(N284="snížená",J284,0)</f>
        <v>0</v>
      </c>
      <c r="BG284" s="247">
        <f>IF(N284="zákl. přenesená",J284,0)</f>
        <v>0</v>
      </c>
      <c r="BH284" s="247">
        <f>IF(N284="sníž. přenesená",J284,0)</f>
        <v>0</v>
      </c>
      <c r="BI284" s="247">
        <f>IF(N284="nulová",J284,0)</f>
        <v>0</v>
      </c>
      <c r="BJ284" s="17" t="s">
        <v>86</v>
      </c>
      <c r="BK284" s="247">
        <f>ROUND(I284*H284,2)</f>
        <v>0</v>
      </c>
      <c r="BL284" s="17" t="s">
        <v>146</v>
      </c>
      <c r="BM284" s="246" t="s">
        <v>797</v>
      </c>
    </row>
    <row r="285" s="12" customFormat="1" ht="25.92" customHeight="1">
      <c r="A285" s="12"/>
      <c r="B285" s="220"/>
      <c r="C285" s="221"/>
      <c r="D285" s="222" t="s">
        <v>77</v>
      </c>
      <c r="E285" s="223" t="s">
        <v>260</v>
      </c>
      <c r="F285" s="223" t="s">
        <v>261</v>
      </c>
      <c r="G285" s="221"/>
      <c r="H285" s="221"/>
      <c r="I285" s="224"/>
      <c r="J285" s="225">
        <f>BK285</f>
        <v>0</v>
      </c>
      <c r="K285" s="221"/>
      <c r="L285" s="226"/>
      <c r="M285" s="227"/>
      <c r="N285" s="228"/>
      <c r="O285" s="228"/>
      <c r="P285" s="229">
        <f>P286+P288+P300+P304+P307+P319+P365+P383+P393+P405</f>
        <v>0</v>
      </c>
      <c r="Q285" s="228"/>
      <c r="R285" s="229">
        <f>R286+R288+R300+R304+R307+R319+R365+R383+R393+R405</f>
        <v>4.4610691999999998</v>
      </c>
      <c r="S285" s="228"/>
      <c r="T285" s="230">
        <f>T286+T288+T300+T304+T307+T319+T365+T383+T393+T405</f>
        <v>0.43823100000000004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1" t="s">
        <v>88</v>
      </c>
      <c r="AT285" s="232" t="s">
        <v>77</v>
      </c>
      <c r="AU285" s="232" t="s">
        <v>78</v>
      </c>
      <c r="AY285" s="231" t="s">
        <v>147</v>
      </c>
      <c r="BK285" s="233">
        <f>BK286+BK288+BK300+BK304+BK307+BK319+BK365+BK383+BK393+BK405</f>
        <v>0</v>
      </c>
    </row>
    <row r="286" s="12" customFormat="1" ht="22.8" customHeight="1">
      <c r="A286" s="12"/>
      <c r="B286" s="220"/>
      <c r="C286" s="221"/>
      <c r="D286" s="222" t="s">
        <v>77</v>
      </c>
      <c r="E286" s="252" t="s">
        <v>798</v>
      </c>
      <c r="F286" s="252" t="s">
        <v>799</v>
      </c>
      <c r="G286" s="221"/>
      <c r="H286" s="221"/>
      <c r="I286" s="224"/>
      <c r="J286" s="253">
        <f>BK286</f>
        <v>0</v>
      </c>
      <c r="K286" s="221"/>
      <c r="L286" s="226"/>
      <c r="M286" s="227"/>
      <c r="N286" s="228"/>
      <c r="O286" s="228"/>
      <c r="P286" s="229">
        <f>P287</f>
        <v>0</v>
      </c>
      <c r="Q286" s="228"/>
      <c r="R286" s="229">
        <f>R287</f>
        <v>0</v>
      </c>
      <c r="S286" s="228"/>
      <c r="T286" s="230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31" t="s">
        <v>88</v>
      </c>
      <c r="AT286" s="232" t="s">
        <v>77</v>
      </c>
      <c r="AU286" s="232" t="s">
        <v>86</v>
      </c>
      <c r="AY286" s="231" t="s">
        <v>147</v>
      </c>
      <c r="BK286" s="233">
        <f>BK287</f>
        <v>0</v>
      </c>
    </row>
    <row r="287" s="2" customFormat="1" ht="21.75" customHeight="1">
      <c r="A287" s="38"/>
      <c r="B287" s="39"/>
      <c r="C287" s="234" t="s">
        <v>453</v>
      </c>
      <c r="D287" s="234" t="s">
        <v>148</v>
      </c>
      <c r="E287" s="235" t="s">
        <v>800</v>
      </c>
      <c r="F287" s="236" t="s">
        <v>801</v>
      </c>
      <c r="G287" s="237" t="s">
        <v>186</v>
      </c>
      <c r="H287" s="238">
        <v>1</v>
      </c>
      <c r="I287" s="239"/>
      <c r="J287" s="240">
        <f>ROUND(I287*H287,2)</f>
        <v>0</v>
      </c>
      <c r="K287" s="241"/>
      <c r="L287" s="44"/>
      <c r="M287" s="242" t="s">
        <v>1</v>
      </c>
      <c r="N287" s="243" t="s">
        <v>43</v>
      </c>
      <c r="O287" s="91"/>
      <c r="P287" s="244">
        <f>O287*H287</f>
        <v>0</v>
      </c>
      <c r="Q287" s="244">
        <v>0</v>
      </c>
      <c r="R287" s="244">
        <f>Q287*H287</f>
        <v>0</v>
      </c>
      <c r="S287" s="244">
        <v>0</v>
      </c>
      <c r="T287" s="245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6" t="s">
        <v>237</v>
      </c>
      <c r="AT287" s="246" t="s">
        <v>148</v>
      </c>
      <c r="AU287" s="246" t="s">
        <v>88</v>
      </c>
      <c r="AY287" s="17" t="s">
        <v>147</v>
      </c>
      <c r="BE287" s="247">
        <f>IF(N287="základní",J287,0)</f>
        <v>0</v>
      </c>
      <c r="BF287" s="247">
        <f>IF(N287="snížená",J287,0)</f>
        <v>0</v>
      </c>
      <c r="BG287" s="247">
        <f>IF(N287="zákl. přenesená",J287,0)</f>
        <v>0</v>
      </c>
      <c r="BH287" s="247">
        <f>IF(N287="sníž. přenesená",J287,0)</f>
        <v>0</v>
      </c>
      <c r="BI287" s="247">
        <f>IF(N287="nulová",J287,0)</f>
        <v>0</v>
      </c>
      <c r="BJ287" s="17" t="s">
        <v>86</v>
      </c>
      <c r="BK287" s="247">
        <f>ROUND(I287*H287,2)</f>
        <v>0</v>
      </c>
      <c r="BL287" s="17" t="s">
        <v>237</v>
      </c>
      <c r="BM287" s="246" t="s">
        <v>802</v>
      </c>
    </row>
    <row r="288" s="12" customFormat="1" ht="22.8" customHeight="1">
      <c r="A288" s="12"/>
      <c r="B288" s="220"/>
      <c r="C288" s="221"/>
      <c r="D288" s="222" t="s">
        <v>77</v>
      </c>
      <c r="E288" s="252" t="s">
        <v>262</v>
      </c>
      <c r="F288" s="252" t="s">
        <v>803</v>
      </c>
      <c r="G288" s="221"/>
      <c r="H288" s="221"/>
      <c r="I288" s="224"/>
      <c r="J288" s="253">
        <f>BK288</f>
        <v>0</v>
      </c>
      <c r="K288" s="221"/>
      <c r="L288" s="226"/>
      <c r="M288" s="227"/>
      <c r="N288" s="228"/>
      <c r="O288" s="228"/>
      <c r="P288" s="229">
        <f>SUM(P289:P299)</f>
        <v>0</v>
      </c>
      <c r="Q288" s="228"/>
      <c r="R288" s="229">
        <f>SUM(R289:R299)</f>
        <v>0.053069999999999999</v>
      </c>
      <c r="S288" s="228"/>
      <c r="T288" s="230">
        <f>SUM(T289:T299)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31" t="s">
        <v>88</v>
      </c>
      <c r="AT288" s="232" t="s">
        <v>77</v>
      </c>
      <c r="AU288" s="232" t="s">
        <v>86</v>
      </c>
      <c r="AY288" s="231" t="s">
        <v>147</v>
      </c>
      <c r="BK288" s="233">
        <f>SUM(BK289:BK299)</f>
        <v>0</v>
      </c>
    </row>
    <row r="289" s="2" customFormat="1" ht="16.5" customHeight="1">
      <c r="A289" s="38"/>
      <c r="B289" s="39"/>
      <c r="C289" s="234" t="s">
        <v>457</v>
      </c>
      <c r="D289" s="234" t="s">
        <v>148</v>
      </c>
      <c r="E289" s="235" t="s">
        <v>804</v>
      </c>
      <c r="F289" s="236" t="s">
        <v>805</v>
      </c>
      <c r="G289" s="237" t="s">
        <v>196</v>
      </c>
      <c r="H289" s="238">
        <v>70</v>
      </c>
      <c r="I289" s="239"/>
      <c r="J289" s="240">
        <f>ROUND(I289*H289,2)</f>
        <v>0</v>
      </c>
      <c r="K289" s="241"/>
      <c r="L289" s="44"/>
      <c r="M289" s="242" t="s">
        <v>1</v>
      </c>
      <c r="N289" s="243" t="s">
        <v>43</v>
      </c>
      <c r="O289" s="91"/>
      <c r="P289" s="244">
        <f>O289*H289</f>
        <v>0</v>
      </c>
      <c r="Q289" s="244">
        <v>0</v>
      </c>
      <c r="R289" s="244">
        <f>Q289*H289</f>
        <v>0</v>
      </c>
      <c r="S289" s="244">
        <v>0</v>
      </c>
      <c r="T289" s="245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46" t="s">
        <v>146</v>
      </c>
      <c r="AT289" s="246" t="s">
        <v>148</v>
      </c>
      <c r="AU289" s="246" t="s">
        <v>88</v>
      </c>
      <c r="AY289" s="17" t="s">
        <v>147</v>
      </c>
      <c r="BE289" s="247">
        <f>IF(N289="základní",J289,0)</f>
        <v>0</v>
      </c>
      <c r="BF289" s="247">
        <f>IF(N289="snížená",J289,0)</f>
        <v>0</v>
      </c>
      <c r="BG289" s="247">
        <f>IF(N289="zákl. přenesená",J289,0)</f>
        <v>0</v>
      </c>
      <c r="BH289" s="247">
        <f>IF(N289="sníž. přenesená",J289,0)</f>
        <v>0</v>
      </c>
      <c r="BI289" s="247">
        <f>IF(N289="nulová",J289,0)</f>
        <v>0</v>
      </c>
      <c r="BJ289" s="17" t="s">
        <v>86</v>
      </c>
      <c r="BK289" s="247">
        <f>ROUND(I289*H289,2)</f>
        <v>0</v>
      </c>
      <c r="BL289" s="17" t="s">
        <v>146</v>
      </c>
      <c r="BM289" s="246" t="s">
        <v>806</v>
      </c>
    </row>
    <row r="290" s="2" customFormat="1">
      <c r="A290" s="38"/>
      <c r="B290" s="39"/>
      <c r="C290" s="40"/>
      <c r="D290" s="248" t="s">
        <v>152</v>
      </c>
      <c r="E290" s="40"/>
      <c r="F290" s="249" t="s">
        <v>807</v>
      </c>
      <c r="G290" s="40"/>
      <c r="H290" s="40"/>
      <c r="I290" s="144"/>
      <c r="J290" s="40"/>
      <c r="K290" s="40"/>
      <c r="L290" s="44"/>
      <c r="M290" s="250"/>
      <c r="N290" s="251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152</v>
      </c>
      <c r="AU290" s="17" t="s">
        <v>88</v>
      </c>
    </row>
    <row r="291" s="2" customFormat="1" ht="16.5" customHeight="1">
      <c r="A291" s="38"/>
      <c r="B291" s="39"/>
      <c r="C291" s="276" t="s">
        <v>461</v>
      </c>
      <c r="D291" s="276" t="s">
        <v>154</v>
      </c>
      <c r="E291" s="277" t="s">
        <v>808</v>
      </c>
      <c r="F291" s="278" t="s">
        <v>809</v>
      </c>
      <c r="G291" s="279" t="s">
        <v>196</v>
      </c>
      <c r="H291" s="280">
        <v>165</v>
      </c>
      <c r="I291" s="281"/>
      <c r="J291" s="282">
        <f>ROUND(I291*H291,2)</f>
        <v>0</v>
      </c>
      <c r="K291" s="283"/>
      <c r="L291" s="284"/>
      <c r="M291" s="285" t="s">
        <v>1</v>
      </c>
      <c r="N291" s="286" t="s">
        <v>43</v>
      </c>
      <c r="O291" s="91"/>
      <c r="P291" s="244">
        <f>O291*H291</f>
        <v>0</v>
      </c>
      <c r="Q291" s="244">
        <v>0.00025999999999999998</v>
      </c>
      <c r="R291" s="244">
        <f>Q291*H291</f>
        <v>0.042899999999999994</v>
      </c>
      <c r="S291" s="244">
        <v>0</v>
      </c>
      <c r="T291" s="245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6" t="s">
        <v>199</v>
      </c>
      <c r="AT291" s="246" t="s">
        <v>154</v>
      </c>
      <c r="AU291" s="246" t="s">
        <v>88</v>
      </c>
      <c r="AY291" s="17" t="s">
        <v>147</v>
      </c>
      <c r="BE291" s="247">
        <f>IF(N291="základní",J291,0)</f>
        <v>0</v>
      </c>
      <c r="BF291" s="247">
        <f>IF(N291="snížená",J291,0)</f>
        <v>0</v>
      </c>
      <c r="BG291" s="247">
        <f>IF(N291="zákl. přenesená",J291,0)</f>
        <v>0</v>
      </c>
      <c r="BH291" s="247">
        <f>IF(N291="sníž. přenesená",J291,0)</f>
        <v>0</v>
      </c>
      <c r="BI291" s="247">
        <f>IF(N291="nulová",J291,0)</f>
        <v>0</v>
      </c>
      <c r="BJ291" s="17" t="s">
        <v>86</v>
      </c>
      <c r="BK291" s="247">
        <f>ROUND(I291*H291,2)</f>
        <v>0</v>
      </c>
      <c r="BL291" s="17" t="s">
        <v>146</v>
      </c>
      <c r="BM291" s="246" t="s">
        <v>810</v>
      </c>
    </row>
    <row r="292" s="13" customFormat="1">
      <c r="A292" s="13"/>
      <c r="B292" s="254"/>
      <c r="C292" s="255"/>
      <c r="D292" s="248" t="s">
        <v>171</v>
      </c>
      <c r="E292" s="255"/>
      <c r="F292" s="257" t="s">
        <v>811</v>
      </c>
      <c r="G292" s="255"/>
      <c r="H292" s="258">
        <v>165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4" t="s">
        <v>171</v>
      </c>
      <c r="AU292" s="264" t="s">
        <v>88</v>
      </c>
      <c r="AV292" s="13" t="s">
        <v>88</v>
      </c>
      <c r="AW292" s="13" t="s">
        <v>4</v>
      </c>
      <c r="AX292" s="13" t="s">
        <v>86</v>
      </c>
      <c r="AY292" s="264" t="s">
        <v>147</v>
      </c>
    </row>
    <row r="293" s="2" customFormat="1" ht="16.5" customHeight="1">
      <c r="A293" s="38"/>
      <c r="B293" s="39"/>
      <c r="C293" s="234" t="s">
        <v>465</v>
      </c>
      <c r="D293" s="234" t="s">
        <v>148</v>
      </c>
      <c r="E293" s="235" t="s">
        <v>812</v>
      </c>
      <c r="F293" s="236" t="s">
        <v>813</v>
      </c>
      <c r="G293" s="237" t="s">
        <v>196</v>
      </c>
      <c r="H293" s="238">
        <v>200</v>
      </c>
      <c r="I293" s="239"/>
      <c r="J293" s="240">
        <f>ROUND(I293*H293,2)</f>
        <v>0</v>
      </c>
      <c r="K293" s="241"/>
      <c r="L293" s="44"/>
      <c r="M293" s="242" t="s">
        <v>1</v>
      </c>
      <c r="N293" s="243" t="s">
        <v>43</v>
      </c>
      <c r="O293" s="91"/>
      <c r="P293" s="244">
        <f>O293*H293</f>
        <v>0</v>
      </c>
      <c r="Q293" s="244">
        <v>0</v>
      </c>
      <c r="R293" s="244">
        <f>Q293*H293</f>
        <v>0</v>
      </c>
      <c r="S293" s="244">
        <v>0</v>
      </c>
      <c r="T293" s="24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6" t="s">
        <v>237</v>
      </c>
      <c r="AT293" s="246" t="s">
        <v>148</v>
      </c>
      <c r="AU293" s="246" t="s">
        <v>88</v>
      </c>
      <c r="AY293" s="17" t="s">
        <v>147</v>
      </c>
      <c r="BE293" s="247">
        <f>IF(N293="základní",J293,0)</f>
        <v>0</v>
      </c>
      <c r="BF293" s="247">
        <f>IF(N293="snížená",J293,0)</f>
        <v>0</v>
      </c>
      <c r="BG293" s="247">
        <f>IF(N293="zákl. přenesená",J293,0)</f>
        <v>0</v>
      </c>
      <c r="BH293" s="247">
        <f>IF(N293="sníž. přenesená",J293,0)</f>
        <v>0</v>
      </c>
      <c r="BI293" s="247">
        <f>IF(N293="nulová",J293,0)</f>
        <v>0</v>
      </c>
      <c r="BJ293" s="17" t="s">
        <v>86</v>
      </c>
      <c r="BK293" s="247">
        <f>ROUND(I293*H293,2)</f>
        <v>0</v>
      </c>
      <c r="BL293" s="17" t="s">
        <v>237</v>
      </c>
      <c r="BM293" s="246" t="s">
        <v>814</v>
      </c>
    </row>
    <row r="294" s="2" customFormat="1" ht="21.75" customHeight="1">
      <c r="A294" s="38"/>
      <c r="B294" s="39"/>
      <c r="C294" s="276" t="s">
        <v>471</v>
      </c>
      <c r="D294" s="276" t="s">
        <v>154</v>
      </c>
      <c r="E294" s="277" t="s">
        <v>815</v>
      </c>
      <c r="F294" s="278" t="s">
        <v>816</v>
      </c>
      <c r="G294" s="279" t="s">
        <v>196</v>
      </c>
      <c r="H294" s="280">
        <v>220</v>
      </c>
      <c r="I294" s="281"/>
      <c r="J294" s="282">
        <f>ROUND(I294*H294,2)</f>
        <v>0</v>
      </c>
      <c r="K294" s="283"/>
      <c r="L294" s="284"/>
      <c r="M294" s="285" t="s">
        <v>1</v>
      </c>
      <c r="N294" s="286" t="s">
        <v>43</v>
      </c>
      <c r="O294" s="91"/>
      <c r="P294" s="244">
        <f>O294*H294</f>
        <v>0</v>
      </c>
      <c r="Q294" s="244">
        <v>3.0000000000000001E-05</v>
      </c>
      <c r="R294" s="244">
        <f>Q294*H294</f>
        <v>0.0066</v>
      </c>
      <c r="S294" s="244">
        <v>0</v>
      </c>
      <c r="T294" s="24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6" t="s">
        <v>303</v>
      </c>
      <c r="AT294" s="246" t="s">
        <v>154</v>
      </c>
      <c r="AU294" s="246" t="s">
        <v>88</v>
      </c>
      <c r="AY294" s="17" t="s">
        <v>147</v>
      </c>
      <c r="BE294" s="247">
        <f>IF(N294="základní",J294,0)</f>
        <v>0</v>
      </c>
      <c r="BF294" s="247">
        <f>IF(N294="snížená",J294,0)</f>
        <v>0</v>
      </c>
      <c r="BG294" s="247">
        <f>IF(N294="zákl. přenesená",J294,0)</f>
        <v>0</v>
      </c>
      <c r="BH294" s="247">
        <f>IF(N294="sníž. přenesená",J294,0)</f>
        <v>0</v>
      </c>
      <c r="BI294" s="247">
        <f>IF(N294="nulová",J294,0)</f>
        <v>0</v>
      </c>
      <c r="BJ294" s="17" t="s">
        <v>86</v>
      </c>
      <c r="BK294" s="247">
        <f>ROUND(I294*H294,2)</f>
        <v>0</v>
      </c>
      <c r="BL294" s="17" t="s">
        <v>303</v>
      </c>
      <c r="BM294" s="246" t="s">
        <v>817</v>
      </c>
    </row>
    <row r="295" s="13" customFormat="1">
      <c r="A295" s="13"/>
      <c r="B295" s="254"/>
      <c r="C295" s="255"/>
      <c r="D295" s="248" t="s">
        <v>171</v>
      </c>
      <c r="E295" s="255"/>
      <c r="F295" s="257" t="s">
        <v>818</v>
      </c>
      <c r="G295" s="255"/>
      <c r="H295" s="258">
        <v>220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4" t="s">
        <v>171</v>
      </c>
      <c r="AU295" s="264" t="s">
        <v>88</v>
      </c>
      <c r="AV295" s="13" t="s">
        <v>88</v>
      </c>
      <c r="AW295" s="13" t="s">
        <v>4</v>
      </c>
      <c r="AX295" s="13" t="s">
        <v>86</v>
      </c>
      <c r="AY295" s="264" t="s">
        <v>147</v>
      </c>
    </row>
    <row r="296" s="2" customFormat="1" ht="16.5" customHeight="1">
      <c r="A296" s="38"/>
      <c r="B296" s="39"/>
      <c r="C296" s="234" t="s">
        <v>162</v>
      </c>
      <c r="D296" s="234" t="s">
        <v>148</v>
      </c>
      <c r="E296" s="235" t="s">
        <v>819</v>
      </c>
      <c r="F296" s="236" t="s">
        <v>820</v>
      </c>
      <c r="G296" s="237" t="s">
        <v>179</v>
      </c>
      <c r="H296" s="238">
        <v>1</v>
      </c>
      <c r="I296" s="239"/>
      <c r="J296" s="240">
        <f>ROUND(I296*H296,2)</f>
        <v>0</v>
      </c>
      <c r="K296" s="241"/>
      <c r="L296" s="44"/>
      <c r="M296" s="242" t="s">
        <v>1</v>
      </c>
      <c r="N296" s="243" t="s">
        <v>43</v>
      </c>
      <c r="O296" s="91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6" t="s">
        <v>162</v>
      </c>
      <c r="AT296" s="246" t="s">
        <v>148</v>
      </c>
      <c r="AU296" s="246" t="s">
        <v>88</v>
      </c>
      <c r="AY296" s="17" t="s">
        <v>147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7" t="s">
        <v>86</v>
      </c>
      <c r="BK296" s="247">
        <f>ROUND(I296*H296,2)</f>
        <v>0</v>
      </c>
      <c r="BL296" s="17" t="s">
        <v>162</v>
      </c>
      <c r="BM296" s="246" t="s">
        <v>821</v>
      </c>
    </row>
    <row r="297" s="2" customFormat="1" ht="16.5" customHeight="1">
      <c r="A297" s="38"/>
      <c r="B297" s="39"/>
      <c r="C297" s="276" t="s">
        <v>478</v>
      </c>
      <c r="D297" s="276" t="s">
        <v>154</v>
      </c>
      <c r="E297" s="277" t="s">
        <v>822</v>
      </c>
      <c r="F297" s="278" t="s">
        <v>823</v>
      </c>
      <c r="G297" s="279" t="s">
        <v>179</v>
      </c>
      <c r="H297" s="280">
        <v>1</v>
      </c>
      <c r="I297" s="281"/>
      <c r="J297" s="282">
        <f>ROUND(I297*H297,2)</f>
        <v>0</v>
      </c>
      <c r="K297" s="283"/>
      <c r="L297" s="284"/>
      <c r="M297" s="285" t="s">
        <v>1</v>
      </c>
      <c r="N297" s="286" t="s">
        <v>43</v>
      </c>
      <c r="O297" s="91"/>
      <c r="P297" s="244">
        <f>O297*H297</f>
        <v>0</v>
      </c>
      <c r="Q297" s="244">
        <v>0.00282</v>
      </c>
      <c r="R297" s="244">
        <f>Q297*H297</f>
        <v>0.00282</v>
      </c>
      <c r="S297" s="244">
        <v>0</v>
      </c>
      <c r="T297" s="245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6" t="s">
        <v>824</v>
      </c>
      <c r="AT297" s="246" t="s">
        <v>154</v>
      </c>
      <c r="AU297" s="246" t="s">
        <v>88</v>
      </c>
      <c r="AY297" s="17" t="s">
        <v>147</v>
      </c>
      <c r="BE297" s="247">
        <f>IF(N297="základní",J297,0)</f>
        <v>0</v>
      </c>
      <c r="BF297" s="247">
        <f>IF(N297="snížená",J297,0)</f>
        <v>0</v>
      </c>
      <c r="BG297" s="247">
        <f>IF(N297="zákl. přenesená",J297,0)</f>
        <v>0</v>
      </c>
      <c r="BH297" s="247">
        <f>IF(N297="sníž. přenesená",J297,0)</f>
        <v>0</v>
      </c>
      <c r="BI297" s="247">
        <f>IF(N297="nulová",J297,0)</f>
        <v>0</v>
      </c>
      <c r="BJ297" s="17" t="s">
        <v>86</v>
      </c>
      <c r="BK297" s="247">
        <f>ROUND(I297*H297,2)</f>
        <v>0</v>
      </c>
      <c r="BL297" s="17" t="s">
        <v>162</v>
      </c>
      <c r="BM297" s="246" t="s">
        <v>825</v>
      </c>
    </row>
    <row r="298" s="2" customFormat="1" ht="21.75" customHeight="1">
      <c r="A298" s="38"/>
      <c r="B298" s="39"/>
      <c r="C298" s="234" t="s">
        <v>482</v>
      </c>
      <c r="D298" s="234" t="s">
        <v>148</v>
      </c>
      <c r="E298" s="235" t="s">
        <v>826</v>
      </c>
      <c r="F298" s="236" t="s">
        <v>827</v>
      </c>
      <c r="G298" s="237" t="s">
        <v>179</v>
      </c>
      <c r="H298" s="238">
        <v>15</v>
      </c>
      <c r="I298" s="239"/>
      <c r="J298" s="240">
        <f>ROUND(I298*H298,2)</f>
        <v>0</v>
      </c>
      <c r="K298" s="241"/>
      <c r="L298" s="44"/>
      <c r="M298" s="242" t="s">
        <v>1</v>
      </c>
      <c r="N298" s="243" t="s">
        <v>43</v>
      </c>
      <c r="O298" s="91"/>
      <c r="P298" s="244">
        <f>O298*H298</f>
        <v>0</v>
      </c>
      <c r="Q298" s="244">
        <v>0</v>
      </c>
      <c r="R298" s="244">
        <f>Q298*H298</f>
        <v>0</v>
      </c>
      <c r="S298" s="244">
        <v>0</v>
      </c>
      <c r="T298" s="24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6" t="s">
        <v>237</v>
      </c>
      <c r="AT298" s="246" t="s">
        <v>148</v>
      </c>
      <c r="AU298" s="246" t="s">
        <v>88</v>
      </c>
      <c r="AY298" s="17" t="s">
        <v>147</v>
      </c>
      <c r="BE298" s="247">
        <f>IF(N298="základní",J298,0)</f>
        <v>0</v>
      </c>
      <c r="BF298" s="247">
        <f>IF(N298="snížená",J298,0)</f>
        <v>0</v>
      </c>
      <c r="BG298" s="247">
        <f>IF(N298="zákl. přenesená",J298,0)</f>
        <v>0</v>
      </c>
      <c r="BH298" s="247">
        <f>IF(N298="sníž. přenesená",J298,0)</f>
        <v>0</v>
      </c>
      <c r="BI298" s="247">
        <f>IF(N298="nulová",J298,0)</f>
        <v>0</v>
      </c>
      <c r="BJ298" s="17" t="s">
        <v>86</v>
      </c>
      <c r="BK298" s="247">
        <f>ROUND(I298*H298,2)</f>
        <v>0</v>
      </c>
      <c r="BL298" s="17" t="s">
        <v>237</v>
      </c>
      <c r="BM298" s="246" t="s">
        <v>828</v>
      </c>
    </row>
    <row r="299" s="2" customFormat="1" ht="21.75" customHeight="1">
      <c r="A299" s="38"/>
      <c r="B299" s="39"/>
      <c r="C299" s="276" t="s">
        <v>487</v>
      </c>
      <c r="D299" s="276" t="s">
        <v>154</v>
      </c>
      <c r="E299" s="277" t="s">
        <v>829</v>
      </c>
      <c r="F299" s="278" t="s">
        <v>830</v>
      </c>
      <c r="G299" s="279" t="s">
        <v>179</v>
      </c>
      <c r="H299" s="280">
        <v>15</v>
      </c>
      <c r="I299" s="281"/>
      <c r="J299" s="282">
        <f>ROUND(I299*H299,2)</f>
        <v>0</v>
      </c>
      <c r="K299" s="283"/>
      <c r="L299" s="284"/>
      <c r="M299" s="285" t="s">
        <v>1</v>
      </c>
      <c r="N299" s="286" t="s">
        <v>43</v>
      </c>
      <c r="O299" s="91"/>
      <c r="P299" s="244">
        <f>O299*H299</f>
        <v>0</v>
      </c>
      <c r="Q299" s="244">
        <v>5.0000000000000002E-05</v>
      </c>
      <c r="R299" s="244">
        <f>Q299*H299</f>
        <v>0.00075000000000000002</v>
      </c>
      <c r="S299" s="244">
        <v>0</v>
      </c>
      <c r="T299" s="245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6" t="s">
        <v>303</v>
      </c>
      <c r="AT299" s="246" t="s">
        <v>154</v>
      </c>
      <c r="AU299" s="246" t="s">
        <v>88</v>
      </c>
      <c r="AY299" s="17" t="s">
        <v>147</v>
      </c>
      <c r="BE299" s="247">
        <f>IF(N299="základní",J299,0)</f>
        <v>0</v>
      </c>
      <c r="BF299" s="247">
        <f>IF(N299="snížená",J299,0)</f>
        <v>0</v>
      </c>
      <c r="BG299" s="247">
        <f>IF(N299="zákl. přenesená",J299,0)</f>
        <v>0</v>
      </c>
      <c r="BH299" s="247">
        <f>IF(N299="sníž. přenesená",J299,0)</f>
        <v>0</v>
      </c>
      <c r="BI299" s="247">
        <f>IF(N299="nulová",J299,0)</f>
        <v>0</v>
      </c>
      <c r="BJ299" s="17" t="s">
        <v>86</v>
      </c>
      <c r="BK299" s="247">
        <f>ROUND(I299*H299,2)</f>
        <v>0</v>
      </c>
      <c r="BL299" s="17" t="s">
        <v>303</v>
      </c>
      <c r="BM299" s="246" t="s">
        <v>831</v>
      </c>
    </row>
    <row r="300" s="12" customFormat="1" ht="22.8" customHeight="1">
      <c r="A300" s="12"/>
      <c r="B300" s="220"/>
      <c r="C300" s="221"/>
      <c r="D300" s="222" t="s">
        <v>77</v>
      </c>
      <c r="E300" s="252" t="s">
        <v>832</v>
      </c>
      <c r="F300" s="252" t="s">
        <v>833</v>
      </c>
      <c r="G300" s="221"/>
      <c r="H300" s="221"/>
      <c r="I300" s="224"/>
      <c r="J300" s="253">
        <f>BK300</f>
        <v>0</v>
      </c>
      <c r="K300" s="221"/>
      <c r="L300" s="226"/>
      <c r="M300" s="227"/>
      <c r="N300" s="228"/>
      <c r="O300" s="228"/>
      <c r="P300" s="229">
        <f>SUM(P301:P303)</f>
        <v>0</v>
      </c>
      <c r="Q300" s="228"/>
      <c r="R300" s="229">
        <f>SUM(R301:R303)</f>
        <v>0</v>
      </c>
      <c r="S300" s="228"/>
      <c r="T300" s="230">
        <f>SUM(T301:T303)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31" t="s">
        <v>88</v>
      </c>
      <c r="AT300" s="232" t="s">
        <v>77</v>
      </c>
      <c r="AU300" s="232" t="s">
        <v>86</v>
      </c>
      <c r="AY300" s="231" t="s">
        <v>147</v>
      </c>
      <c r="BK300" s="233">
        <f>SUM(BK301:BK303)</f>
        <v>0</v>
      </c>
    </row>
    <row r="301" s="2" customFormat="1" ht="16.5" customHeight="1">
      <c r="A301" s="38"/>
      <c r="B301" s="39"/>
      <c r="C301" s="234" t="s">
        <v>491</v>
      </c>
      <c r="D301" s="234" t="s">
        <v>148</v>
      </c>
      <c r="E301" s="235" t="s">
        <v>834</v>
      </c>
      <c r="F301" s="236" t="s">
        <v>835</v>
      </c>
      <c r="G301" s="237" t="s">
        <v>179</v>
      </c>
      <c r="H301" s="238">
        <v>3</v>
      </c>
      <c r="I301" s="239"/>
      <c r="J301" s="240">
        <f>ROUND(I301*H301,2)</f>
        <v>0</v>
      </c>
      <c r="K301" s="241"/>
      <c r="L301" s="44"/>
      <c r="M301" s="242" t="s">
        <v>1</v>
      </c>
      <c r="N301" s="243" t="s">
        <v>43</v>
      </c>
      <c r="O301" s="91"/>
      <c r="P301" s="244">
        <f>O301*H301</f>
        <v>0</v>
      </c>
      <c r="Q301" s="244">
        <v>0</v>
      </c>
      <c r="R301" s="244">
        <f>Q301*H301</f>
        <v>0</v>
      </c>
      <c r="S301" s="244">
        <v>0</v>
      </c>
      <c r="T301" s="245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6" t="s">
        <v>162</v>
      </c>
      <c r="AT301" s="246" t="s">
        <v>148</v>
      </c>
      <c r="AU301" s="246" t="s">
        <v>88</v>
      </c>
      <c r="AY301" s="17" t="s">
        <v>147</v>
      </c>
      <c r="BE301" s="247">
        <f>IF(N301="základní",J301,0)</f>
        <v>0</v>
      </c>
      <c r="BF301" s="247">
        <f>IF(N301="snížená",J301,0)</f>
        <v>0</v>
      </c>
      <c r="BG301" s="247">
        <f>IF(N301="zákl. přenesená",J301,0)</f>
        <v>0</v>
      </c>
      <c r="BH301" s="247">
        <f>IF(N301="sníž. přenesená",J301,0)</f>
        <v>0</v>
      </c>
      <c r="BI301" s="247">
        <f>IF(N301="nulová",J301,0)</f>
        <v>0</v>
      </c>
      <c r="BJ301" s="17" t="s">
        <v>86</v>
      </c>
      <c r="BK301" s="247">
        <f>ROUND(I301*H301,2)</f>
        <v>0</v>
      </c>
      <c r="BL301" s="17" t="s">
        <v>162</v>
      </c>
      <c r="BM301" s="246" t="s">
        <v>836</v>
      </c>
    </row>
    <row r="302" s="2" customFormat="1" ht="21.75" customHeight="1">
      <c r="A302" s="38"/>
      <c r="B302" s="39"/>
      <c r="C302" s="234" t="s">
        <v>497</v>
      </c>
      <c r="D302" s="234" t="s">
        <v>148</v>
      </c>
      <c r="E302" s="235" t="s">
        <v>837</v>
      </c>
      <c r="F302" s="236" t="s">
        <v>838</v>
      </c>
      <c r="G302" s="237" t="s">
        <v>839</v>
      </c>
      <c r="H302" s="238">
        <v>4</v>
      </c>
      <c r="I302" s="239"/>
      <c r="J302" s="240">
        <f>ROUND(I302*H302,2)</f>
        <v>0</v>
      </c>
      <c r="K302" s="241"/>
      <c r="L302" s="44"/>
      <c r="M302" s="242" t="s">
        <v>1</v>
      </c>
      <c r="N302" s="243" t="s">
        <v>43</v>
      </c>
      <c r="O302" s="91"/>
      <c r="P302" s="244">
        <f>O302*H302</f>
        <v>0</v>
      </c>
      <c r="Q302" s="244">
        <v>0</v>
      </c>
      <c r="R302" s="244">
        <f>Q302*H302</f>
        <v>0</v>
      </c>
      <c r="S302" s="244">
        <v>0</v>
      </c>
      <c r="T302" s="245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6" t="s">
        <v>162</v>
      </c>
      <c r="AT302" s="246" t="s">
        <v>148</v>
      </c>
      <c r="AU302" s="246" t="s">
        <v>88</v>
      </c>
      <c r="AY302" s="17" t="s">
        <v>147</v>
      </c>
      <c r="BE302" s="247">
        <f>IF(N302="základní",J302,0)</f>
        <v>0</v>
      </c>
      <c r="BF302" s="247">
        <f>IF(N302="snížená",J302,0)</f>
        <v>0</v>
      </c>
      <c r="BG302" s="247">
        <f>IF(N302="zákl. přenesená",J302,0)</f>
        <v>0</v>
      </c>
      <c r="BH302" s="247">
        <f>IF(N302="sníž. přenesená",J302,0)</f>
        <v>0</v>
      </c>
      <c r="BI302" s="247">
        <f>IF(N302="nulová",J302,0)</f>
        <v>0</v>
      </c>
      <c r="BJ302" s="17" t="s">
        <v>86</v>
      </c>
      <c r="BK302" s="247">
        <f>ROUND(I302*H302,2)</f>
        <v>0</v>
      </c>
      <c r="BL302" s="17" t="s">
        <v>162</v>
      </c>
      <c r="BM302" s="246" t="s">
        <v>840</v>
      </c>
    </row>
    <row r="303" s="2" customFormat="1">
      <c r="A303" s="38"/>
      <c r="B303" s="39"/>
      <c r="C303" s="40"/>
      <c r="D303" s="248" t="s">
        <v>152</v>
      </c>
      <c r="E303" s="40"/>
      <c r="F303" s="249" t="s">
        <v>841</v>
      </c>
      <c r="G303" s="40"/>
      <c r="H303" s="40"/>
      <c r="I303" s="144"/>
      <c r="J303" s="40"/>
      <c r="K303" s="40"/>
      <c r="L303" s="44"/>
      <c r="M303" s="250"/>
      <c r="N303" s="251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152</v>
      </c>
      <c r="AU303" s="17" t="s">
        <v>88</v>
      </c>
    </row>
    <row r="304" s="12" customFormat="1" ht="22.8" customHeight="1">
      <c r="A304" s="12"/>
      <c r="B304" s="220"/>
      <c r="C304" s="221"/>
      <c r="D304" s="222" t="s">
        <v>77</v>
      </c>
      <c r="E304" s="252" t="s">
        <v>842</v>
      </c>
      <c r="F304" s="252" t="s">
        <v>843</v>
      </c>
      <c r="G304" s="221"/>
      <c r="H304" s="221"/>
      <c r="I304" s="224"/>
      <c r="J304" s="253">
        <f>BK304</f>
        <v>0</v>
      </c>
      <c r="K304" s="221"/>
      <c r="L304" s="226"/>
      <c r="M304" s="227"/>
      <c r="N304" s="228"/>
      <c r="O304" s="228"/>
      <c r="P304" s="229">
        <f>SUM(P305:P306)</f>
        <v>0</v>
      </c>
      <c r="Q304" s="228"/>
      <c r="R304" s="229">
        <f>SUM(R305:R306)</f>
        <v>0</v>
      </c>
      <c r="S304" s="228"/>
      <c r="T304" s="230">
        <f>SUM(T305:T306)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31" t="s">
        <v>88</v>
      </c>
      <c r="AT304" s="232" t="s">
        <v>77</v>
      </c>
      <c r="AU304" s="232" t="s">
        <v>86</v>
      </c>
      <c r="AY304" s="231" t="s">
        <v>147</v>
      </c>
      <c r="BK304" s="233">
        <f>SUM(BK305:BK306)</f>
        <v>0</v>
      </c>
    </row>
    <row r="305" s="2" customFormat="1" ht="21.75" customHeight="1">
      <c r="A305" s="38"/>
      <c r="B305" s="39"/>
      <c r="C305" s="234" t="s">
        <v>501</v>
      </c>
      <c r="D305" s="234" t="s">
        <v>148</v>
      </c>
      <c r="E305" s="235" t="s">
        <v>844</v>
      </c>
      <c r="F305" s="236" t="s">
        <v>845</v>
      </c>
      <c r="G305" s="237" t="s">
        <v>179</v>
      </c>
      <c r="H305" s="238">
        <v>1</v>
      </c>
      <c r="I305" s="239"/>
      <c r="J305" s="240">
        <f>ROUND(I305*H305,2)</f>
        <v>0</v>
      </c>
      <c r="K305" s="241"/>
      <c r="L305" s="44"/>
      <c r="M305" s="242" t="s">
        <v>1</v>
      </c>
      <c r="N305" s="243" t="s">
        <v>43</v>
      </c>
      <c r="O305" s="91"/>
      <c r="P305" s="244">
        <f>O305*H305</f>
        <v>0</v>
      </c>
      <c r="Q305" s="244">
        <v>0</v>
      </c>
      <c r="R305" s="244">
        <f>Q305*H305</f>
        <v>0</v>
      </c>
      <c r="S305" s="244">
        <v>0</v>
      </c>
      <c r="T305" s="245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6" t="s">
        <v>237</v>
      </c>
      <c r="AT305" s="246" t="s">
        <v>148</v>
      </c>
      <c r="AU305" s="246" t="s">
        <v>88</v>
      </c>
      <c r="AY305" s="17" t="s">
        <v>147</v>
      </c>
      <c r="BE305" s="247">
        <f>IF(N305="základní",J305,0)</f>
        <v>0</v>
      </c>
      <c r="BF305" s="247">
        <f>IF(N305="snížená",J305,0)</f>
        <v>0</v>
      </c>
      <c r="BG305" s="247">
        <f>IF(N305="zákl. přenesená",J305,0)</f>
        <v>0</v>
      </c>
      <c r="BH305" s="247">
        <f>IF(N305="sníž. přenesená",J305,0)</f>
        <v>0</v>
      </c>
      <c r="BI305" s="247">
        <f>IF(N305="nulová",J305,0)</f>
        <v>0</v>
      </c>
      <c r="BJ305" s="17" t="s">
        <v>86</v>
      </c>
      <c r="BK305" s="247">
        <f>ROUND(I305*H305,2)</f>
        <v>0</v>
      </c>
      <c r="BL305" s="17" t="s">
        <v>237</v>
      </c>
      <c r="BM305" s="246" t="s">
        <v>846</v>
      </c>
    </row>
    <row r="306" s="2" customFormat="1" ht="21.75" customHeight="1">
      <c r="A306" s="38"/>
      <c r="B306" s="39"/>
      <c r="C306" s="234" t="s">
        <v>505</v>
      </c>
      <c r="D306" s="234" t="s">
        <v>148</v>
      </c>
      <c r="E306" s="235" t="s">
        <v>847</v>
      </c>
      <c r="F306" s="236" t="s">
        <v>848</v>
      </c>
      <c r="G306" s="237" t="s">
        <v>373</v>
      </c>
      <c r="H306" s="298"/>
      <c r="I306" s="239"/>
      <c r="J306" s="240">
        <f>ROUND(I306*H306,2)</f>
        <v>0</v>
      </c>
      <c r="K306" s="241"/>
      <c r="L306" s="44"/>
      <c r="M306" s="242" t="s">
        <v>1</v>
      </c>
      <c r="N306" s="243" t="s">
        <v>43</v>
      </c>
      <c r="O306" s="91"/>
      <c r="P306" s="244">
        <f>O306*H306</f>
        <v>0</v>
      </c>
      <c r="Q306" s="244">
        <v>0</v>
      </c>
      <c r="R306" s="244">
        <f>Q306*H306</f>
        <v>0</v>
      </c>
      <c r="S306" s="244">
        <v>0</v>
      </c>
      <c r="T306" s="24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6" t="s">
        <v>237</v>
      </c>
      <c r="AT306" s="246" t="s">
        <v>148</v>
      </c>
      <c r="AU306" s="246" t="s">
        <v>88</v>
      </c>
      <c r="AY306" s="17" t="s">
        <v>147</v>
      </c>
      <c r="BE306" s="247">
        <f>IF(N306="základní",J306,0)</f>
        <v>0</v>
      </c>
      <c r="BF306" s="247">
        <f>IF(N306="snížená",J306,0)</f>
        <v>0</v>
      </c>
      <c r="BG306" s="247">
        <f>IF(N306="zákl. přenesená",J306,0)</f>
        <v>0</v>
      </c>
      <c r="BH306" s="247">
        <f>IF(N306="sníž. přenesená",J306,0)</f>
        <v>0</v>
      </c>
      <c r="BI306" s="247">
        <f>IF(N306="nulová",J306,0)</f>
        <v>0</v>
      </c>
      <c r="BJ306" s="17" t="s">
        <v>86</v>
      </c>
      <c r="BK306" s="247">
        <f>ROUND(I306*H306,2)</f>
        <v>0</v>
      </c>
      <c r="BL306" s="17" t="s">
        <v>237</v>
      </c>
      <c r="BM306" s="246" t="s">
        <v>849</v>
      </c>
    </row>
    <row r="307" s="12" customFormat="1" ht="22.8" customHeight="1">
      <c r="A307" s="12"/>
      <c r="B307" s="220"/>
      <c r="C307" s="221"/>
      <c r="D307" s="222" t="s">
        <v>77</v>
      </c>
      <c r="E307" s="252" t="s">
        <v>375</v>
      </c>
      <c r="F307" s="252" t="s">
        <v>376</v>
      </c>
      <c r="G307" s="221"/>
      <c r="H307" s="221"/>
      <c r="I307" s="224"/>
      <c r="J307" s="253">
        <f>BK307</f>
        <v>0</v>
      </c>
      <c r="K307" s="221"/>
      <c r="L307" s="226"/>
      <c r="M307" s="227"/>
      <c r="N307" s="228"/>
      <c r="O307" s="228"/>
      <c r="P307" s="229">
        <f>SUM(P308:P318)</f>
        <v>0</v>
      </c>
      <c r="Q307" s="228"/>
      <c r="R307" s="229">
        <f>SUM(R308:R318)</f>
        <v>0.20432300000000003</v>
      </c>
      <c r="S307" s="228"/>
      <c r="T307" s="230">
        <f>SUM(T308:T318)</f>
        <v>0.266231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31" t="s">
        <v>88</v>
      </c>
      <c r="AT307" s="232" t="s">
        <v>77</v>
      </c>
      <c r="AU307" s="232" t="s">
        <v>86</v>
      </c>
      <c r="AY307" s="231" t="s">
        <v>147</v>
      </c>
      <c r="BK307" s="233">
        <f>SUM(BK308:BK318)</f>
        <v>0</v>
      </c>
    </row>
    <row r="308" s="2" customFormat="1" ht="16.5" customHeight="1">
      <c r="A308" s="38"/>
      <c r="B308" s="39"/>
      <c r="C308" s="234" t="s">
        <v>509</v>
      </c>
      <c r="D308" s="234" t="s">
        <v>148</v>
      </c>
      <c r="E308" s="235" t="s">
        <v>850</v>
      </c>
      <c r="F308" s="236" t="s">
        <v>851</v>
      </c>
      <c r="G308" s="237" t="s">
        <v>196</v>
      </c>
      <c r="H308" s="238">
        <v>27.300000000000001</v>
      </c>
      <c r="I308" s="239"/>
      <c r="J308" s="240">
        <f>ROUND(I308*H308,2)</f>
        <v>0</v>
      </c>
      <c r="K308" s="241"/>
      <c r="L308" s="44"/>
      <c r="M308" s="242" t="s">
        <v>1</v>
      </c>
      <c r="N308" s="243" t="s">
        <v>43</v>
      </c>
      <c r="O308" s="91"/>
      <c r="P308" s="244">
        <f>O308*H308</f>
        <v>0</v>
      </c>
      <c r="Q308" s="244">
        <v>0</v>
      </c>
      <c r="R308" s="244">
        <f>Q308*H308</f>
        <v>0</v>
      </c>
      <c r="S308" s="244">
        <v>0.00167</v>
      </c>
      <c r="T308" s="245">
        <f>S308*H308</f>
        <v>0.045591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6" t="s">
        <v>237</v>
      </c>
      <c r="AT308" s="246" t="s">
        <v>148</v>
      </c>
      <c r="AU308" s="246" t="s">
        <v>88</v>
      </c>
      <c r="AY308" s="17" t="s">
        <v>147</v>
      </c>
      <c r="BE308" s="247">
        <f>IF(N308="základní",J308,0)</f>
        <v>0</v>
      </c>
      <c r="BF308" s="247">
        <f>IF(N308="snížená",J308,0)</f>
        <v>0</v>
      </c>
      <c r="BG308" s="247">
        <f>IF(N308="zákl. přenesená",J308,0)</f>
        <v>0</v>
      </c>
      <c r="BH308" s="247">
        <f>IF(N308="sníž. přenesená",J308,0)</f>
        <v>0</v>
      </c>
      <c r="BI308" s="247">
        <f>IF(N308="nulová",J308,0)</f>
        <v>0</v>
      </c>
      <c r="BJ308" s="17" t="s">
        <v>86</v>
      </c>
      <c r="BK308" s="247">
        <f>ROUND(I308*H308,2)</f>
        <v>0</v>
      </c>
      <c r="BL308" s="17" t="s">
        <v>237</v>
      </c>
      <c r="BM308" s="246" t="s">
        <v>852</v>
      </c>
    </row>
    <row r="309" s="13" customFormat="1">
      <c r="A309" s="13"/>
      <c r="B309" s="254"/>
      <c r="C309" s="255"/>
      <c r="D309" s="248" t="s">
        <v>171</v>
      </c>
      <c r="E309" s="256" t="s">
        <v>1</v>
      </c>
      <c r="F309" s="257" t="s">
        <v>853</v>
      </c>
      <c r="G309" s="255"/>
      <c r="H309" s="258">
        <v>8.8000000000000007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4" t="s">
        <v>171</v>
      </c>
      <c r="AU309" s="264" t="s">
        <v>88</v>
      </c>
      <c r="AV309" s="13" t="s">
        <v>88</v>
      </c>
      <c r="AW309" s="13" t="s">
        <v>34</v>
      </c>
      <c r="AX309" s="13" t="s">
        <v>78</v>
      </c>
      <c r="AY309" s="264" t="s">
        <v>147</v>
      </c>
    </row>
    <row r="310" s="13" customFormat="1">
      <c r="A310" s="13"/>
      <c r="B310" s="254"/>
      <c r="C310" s="255"/>
      <c r="D310" s="248" t="s">
        <v>171</v>
      </c>
      <c r="E310" s="256" t="s">
        <v>1</v>
      </c>
      <c r="F310" s="257" t="s">
        <v>854</v>
      </c>
      <c r="G310" s="255"/>
      <c r="H310" s="258">
        <v>9.9000000000000004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4" t="s">
        <v>171</v>
      </c>
      <c r="AU310" s="264" t="s">
        <v>88</v>
      </c>
      <c r="AV310" s="13" t="s">
        <v>88</v>
      </c>
      <c r="AW310" s="13" t="s">
        <v>34</v>
      </c>
      <c r="AX310" s="13" t="s">
        <v>78</v>
      </c>
      <c r="AY310" s="264" t="s">
        <v>147</v>
      </c>
    </row>
    <row r="311" s="13" customFormat="1">
      <c r="A311" s="13"/>
      <c r="B311" s="254"/>
      <c r="C311" s="255"/>
      <c r="D311" s="248" t="s">
        <v>171</v>
      </c>
      <c r="E311" s="256" t="s">
        <v>1</v>
      </c>
      <c r="F311" s="257" t="s">
        <v>855</v>
      </c>
      <c r="G311" s="255"/>
      <c r="H311" s="258">
        <v>4.4000000000000004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4" t="s">
        <v>171</v>
      </c>
      <c r="AU311" s="264" t="s">
        <v>88</v>
      </c>
      <c r="AV311" s="13" t="s">
        <v>88</v>
      </c>
      <c r="AW311" s="13" t="s">
        <v>34</v>
      </c>
      <c r="AX311" s="13" t="s">
        <v>78</v>
      </c>
      <c r="AY311" s="264" t="s">
        <v>147</v>
      </c>
    </row>
    <row r="312" s="13" customFormat="1">
      <c r="A312" s="13"/>
      <c r="B312" s="254"/>
      <c r="C312" s="255"/>
      <c r="D312" s="248" t="s">
        <v>171</v>
      </c>
      <c r="E312" s="256" t="s">
        <v>1</v>
      </c>
      <c r="F312" s="257" t="s">
        <v>856</v>
      </c>
      <c r="G312" s="255"/>
      <c r="H312" s="258">
        <v>4.2000000000000002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4" t="s">
        <v>171</v>
      </c>
      <c r="AU312" s="264" t="s">
        <v>88</v>
      </c>
      <c r="AV312" s="13" t="s">
        <v>88</v>
      </c>
      <c r="AW312" s="13" t="s">
        <v>34</v>
      </c>
      <c r="AX312" s="13" t="s">
        <v>78</v>
      </c>
      <c r="AY312" s="264" t="s">
        <v>147</v>
      </c>
    </row>
    <row r="313" s="14" customFormat="1">
      <c r="A313" s="14"/>
      <c r="B313" s="265"/>
      <c r="C313" s="266"/>
      <c r="D313" s="248" t="s">
        <v>171</v>
      </c>
      <c r="E313" s="267" t="s">
        <v>1</v>
      </c>
      <c r="F313" s="268" t="s">
        <v>176</v>
      </c>
      <c r="G313" s="266"/>
      <c r="H313" s="269">
        <v>27.300000000000001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5" t="s">
        <v>171</v>
      </c>
      <c r="AU313" s="275" t="s">
        <v>88</v>
      </c>
      <c r="AV313" s="14" t="s">
        <v>146</v>
      </c>
      <c r="AW313" s="14" t="s">
        <v>34</v>
      </c>
      <c r="AX313" s="14" t="s">
        <v>86</v>
      </c>
      <c r="AY313" s="275" t="s">
        <v>147</v>
      </c>
    </row>
    <row r="314" s="2" customFormat="1" ht="33" customHeight="1">
      <c r="A314" s="38"/>
      <c r="B314" s="39"/>
      <c r="C314" s="234" t="s">
        <v>514</v>
      </c>
      <c r="D314" s="234" t="s">
        <v>148</v>
      </c>
      <c r="E314" s="235" t="s">
        <v>857</v>
      </c>
      <c r="F314" s="236" t="s">
        <v>858</v>
      </c>
      <c r="G314" s="237" t="s">
        <v>196</v>
      </c>
      <c r="H314" s="238">
        <v>27.300000000000001</v>
      </c>
      <c r="I314" s="239"/>
      <c r="J314" s="240">
        <f>ROUND(I314*H314,2)</f>
        <v>0</v>
      </c>
      <c r="K314" s="241"/>
      <c r="L314" s="44"/>
      <c r="M314" s="242" t="s">
        <v>1</v>
      </c>
      <c r="N314" s="243" t="s">
        <v>43</v>
      </c>
      <c r="O314" s="91"/>
      <c r="P314" s="244">
        <f>O314*H314</f>
        <v>0</v>
      </c>
      <c r="Q314" s="244">
        <v>0.0029099999999999998</v>
      </c>
      <c r="R314" s="244">
        <f>Q314*H314</f>
        <v>0.079443</v>
      </c>
      <c r="S314" s="244">
        <v>0</v>
      </c>
      <c r="T314" s="245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6" t="s">
        <v>237</v>
      </c>
      <c r="AT314" s="246" t="s">
        <v>148</v>
      </c>
      <c r="AU314" s="246" t="s">
        <v>88</v>
      </c>
      <c r="AY314" s="17" t="s">
        <v>147</v>
      </c>
      <c r="BE314" s="247">
        <f>IF(N314="základní",J314,0)</f>
        <v>0</v>
      </c>
      <c r="BF314" s="247">
        <f>IF(N314="snížená",J314,0)</f>
        <v>0</v>
      </c>
      <c r="BG314" s="247">
        <f>IF(N314="zákl. přenesená",J314,0)</f>
        <v>0</v>
      </c>
      <c r="BH314" s="247">
        <f>IF(N314="sníž. přenesená",J314,0)</f>
        <v>0</v>
      </c>
      <c r="BI314" s="247">
        <f>IF(N314="nulová",J314,0)</f>
        <v>0</v>
      </c>
      <c r="BJ314" s="17" t="s">
        <v>86</v>
      </c>
      <c r="BK314" s="247">
        <f>ROUND(I314*H314,2)</f>
        <v>0</v>
      </c>
      <c r="BL314" s="17" t="s">
        <v>237</v>
      </c>
      <c r="BM314" s="246" t="s">
        <v>859</v>
      </c>
    </row>
    <row r="315" s="2" customFormat="1" ht="16.5" customHeight="1">
      <c r="A315" s="38"/>
      <c r="B315" s="39"/>
      <c r="C315" s="234" t="s">
        <v>520</v>
      </c>
      <c r="D315" s="234" t="s">
        <v>148</v>
      </c>
      <c r="E315" s="235" t="s">
        <v>860</v>
      </c>
      <c r="F315" s="236" t="s">
        <v>861</v>
      </c>
      <c r="G315" s="237" t="s">
        <v>196</v>
      </c>
      <c r="H315" s="238">
        <v>56</v>
      </c>
      <c r="I315" s="239"/>
      <c r="J315" s="240">
        <f>ROUND(I315*H315,2)</f>
        <v>0</v>
      </c>
      <c r="K315" s="241"/>
      <c r="L315" s="44"/>
      <c r="M315" s="242" t="s">
        <v>1</v>
      </c>
      <c r="N315" s="243" t="s">
        <v>43</v>
      </c>
      <c r="O315" s="91"/>
      <c r="P315" s="244">
        <f>O315*H315</f>
        <v>0</v>
      </c>
      <c r="Q315" s="244">
        <v>0</v>
      </c>
      <c r="R315" s="244">
        <f>Q315*H315</f>
        <v>0</v>
      </c>
      <c r="S315" s="244">
        <v>0.0039399999999999999</v>
      </c>
      <c r="T315" s="245">
        <f>S315*H315</f>
        <v>0.22064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46" t="s">
        <v>237</v>
      </c>
      <c r="AT315" s="246" t="s">
        <v>148</v>
      </c>
      <c r="AU315" s="246" t="s">
        <v>88</v>
      </c>
      <c r="AY315" s="17" t="s">
        <v>147</v>
      </c>
      <c r="BE315" s="247">
        <f>IF(N315="základní",J315,0)</f>
        <v>0</v>
      </c>
      <c r="BF315" s="247">
        <f>IF(N315="snížená",J315,0)</f>
        <v>0</v>
      </c>
      <c r="BG315" s="247">
        <f>IF(N315="zákl. přenesená",J315,0)</f>
        <v>0</v>
      </c>
      <c r="BH315" s="247">
        <f>IF(N315="sníž. přenesená",J315,0)</f>
        <v>0</v>
      </c>
      <c r="BI315" s="247">
        <f>IF(N315="nulová",J315,0)</f>
        <v>0</v>
      </c>
      <c r="BJ315" s="17" t="s">
        <v>86</v>
      </c>
      <c r="BK315" s="247">
        <f>ROUND(I315*H315,2)</f>
        <v>0</v>
      </c>
      <c r="BL315" s="17" t="s">
        <v>237</v>
      </c>
      <c r="BM315" s="246" t="s">
        <v>862</v>
      </c>
    </row>
    <row r="316" s="13" customFormat="1">
      <c r="A316" s="13"/>
      <c r="B316" s="254"/>
      <c r="C316" s="255"/>
      <c r="D316" s="248" t="s">
        <v>171</v>
      </c>
      <c r="E316" s="256" t="s">
        <v>1</v>
      </c>
      <c r="F316" s="257" t="s">
        <v>863</v>
      </c>
      <c r="G316" s="255"/>
      <c r="H316" s="258">
        <v>56</v>
      </c>
      <c r="I316" s="259"/>
      <c r="J316" s="255"/>
      <c r="K316" s="255"/>
      <c r="L316" s="260"/>
      <c r="M316" s="261"/>
      <c r="N316" s="262"/>
      <c r="O316" s="262"/>
      <c r="P316" s="262"/>
      <c r="Q316" s="262"/>
      <c r="R316" s="262"/>
      <c r="S316" s="262"/>
      <c r="T316" s="26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4" t="s">
        <v>171</v>
      </c>
      <c r="AU316" s="264" t="s">
        <v>88</v>
      </c>
      <c r="AV316" s="13" t="s">
        <v>88</v>
      </c>
      <c r="AW316" s="13" t="s">
        <v>34</v>
      </c>
      <c r="AX316" s="13" t="s">
        <v>86</v>
      </c>
      <c r="AY316" s="264" t="s">
        <v>147</v>
      </c>
    </row>
    <row r="317" s="2" customFormat="1" ht="21.75" customHeight="1">
      <c r="A317" s="38"/>
      <c r="B317" s="39"/>
      <c r="C317" s="234" t="s">
        <v>526</v>
      </c>
      <c r="D317" s="234" t="s">
        <v>148</v>
      </c>
      <c r="E317" s="235" t="s">
        <v>864</v>
      </c>
      <c r="F317" s="236" t="s">
        <v>865</v>
      </c>
      <c r="G317" s="237" t="s">
        <v>196</v>
      </c>
      <c r="H317" s="238">
        <v>56</v>
      </c>
      <c r="I317" s="239"/>
      <c r="J317" s="240">
        <f>ROUND(I317*H317,2)</f>
        <v>0</v>
      </c>
      <c r="K317" s="241"/>
      <c r="L317" s="44"/>
      <c r="M317" s="242" t="s">
        <v>1</v>
      </c>
      <c r="N317" s="243" t="s">
        <v>43</v>
      </c>
      <c r="O317" s="91"/>
      <c r="P317" s="244">
        <f>O317*H317</f>
        <v>0</v>
      </c>
      <c r="Q317" s="244">
        <v>0.0022300000000000002</v>
      </c>
      <c r="R317" s="244">
        <f>Q317*H317</f>
        <v>0.12488000000000002</v>
      </c>
      <c r="S317" s="244">
        <v>0</v>
      </c>
      <c r="T317" s="245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46" t="s">
        <v>237</v>
      </c>
      <c r="AT317" s="246" t="s">
        <v>148</v>
      </c>
      <c r="AU317" s="246" t="s">
        <v>88</v>
      </c>
      <c r="AY317" s="17" t="s">
        <v>147</v>
      </c>
      <c r="BE317" s="247">
        <f>IF(N317="základní",J317,0)</f>
        <v>0</v>
      </c>
      <c r="BF317" s="247">
        <f>IF(N317="snížená",J317,0)</f>
        <v>0</v>
      </c>
      <c r="BG317" s="247">
        <f>IF(N317="zákl. přenesená",J317,0)</f>
        <v>0</v>
      </c>
      <c r="BH317" s="247">
        <f>IF(N317="sníž. přenesená",J317,0)</f>
        <v>0</v>
      </c>
      <c r="BI317" s="247">
        <f>IF(N317="nulová",J317,0)</f>
        <v>0</v>
      </c>
      <c r="BJ317" s="17" t="s">
        <v>86</v>
      </c>
      <c r="BK317" s="247">
        <f>ROUND(I317*H317,2)</f>
        <v>0</v>
      </c>
      <c r="BL317" s="17" t="s">
        <v>237</v>
      </c>
      <c r="BM317" s="246" t="s">
        <v>866</v>
      </c>
    </row>
    <row r="318" s="2" customFormat="1" ht="21.75" customHeight="1">
      <c r="A318" s="38"/>
      <c r="B318" s="39"/>
      <c r="C318" s="234" t="s">
        <v>531</v>
      </c>
      <c r="D318" s="234" t="s">
        <v>148</v>
      </c>
      <c r="E318" s="235" t="s">
        <v>466</v>
      </c>
      <c r="F318" s="236" t="s">
        <v>467</v>
      </c>
      <c r="G318" s="237" t="s">
        <v>373</v>
      </c>
      <c r="H318" s="298"/>
      <c r="I318" s="239"/>
      <c r="J318" s="240">
        <f>ROUND(I318*H318,2)</f>
        <v>0</v>
      </c>
      <c r="K318" s="241"/>
      <c r="L318" s="44"/>
      <c r="M318" s="242" t="s">
        <v>1</v>
      </c>
      <c r="N318" s="243" t="s">
        <v>43</v>
      </c>
      <c r="O318" s="91"/>
      <c r="P318" s="244">
        <f>O318*H318</f>
        <v>0</v>
      </c>
      <c r="Q318" s="244">
        <v>0</v>
      </c>
      <c r="R318" s="244">
        <f>Q318*H318</f>
        <v>0</v>
      </c>
      <c r="S318" s="244">
        <v>0</v>
      </c>
      <c r="T318" s="245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6" t="s">
        <v>237</v>
      </c>
      <c r="AT318" s="246" t="s">
        <v>148</v>
      </c>
      <c r="AU318" s="246" t="s">
        <v>88</v>
      </c>
      <c r="AY318" s="17" t="s">
        <v>147</v>
      </c>
      <c r="BE318" s="247">
        <f>IF(N318="základní",J318,0)</f>
        <v>0</v>
      </c>
      <c r="BF318" s="247">
        <f>IF(N318="snížená",J318,0)</f>
        <v>0</v>
      </c>
      <c r="BG318" s="247">
        <f>IF(N318="zákl. přenesená",J318,0)</f>
        <v>0</v>
      </c>
      <c r="BH318" s="247">
        <f>IF(N318="sníž. přenesená",J318,0)</f>
        <v>0</v>
      </c>
      <c r="BI318" s="247">
        <f>IF(N318="nulová",J318,0)</f>
        <v>0</v>
      </c>
      <c r="BJ318" s="17" t="s">
        <v>86</v>
      </c>
      <c r="BK318" s="247">
        <f>ROUND(I318*H318,2)</f>
        <v>0</v>
      </c>
      <c r="BL318" s="17" t="s">
        <v>237</v>
      </c>
      <c r="BM318" s="246" t="s">
        <v>867</v>
      </c>
    </row>
    <row r="319" s="12" customFormat="1" ht="22.8" customHeight="1">
      <c r="A319" s="12"/>
      <c r="B319" s="220"/>
      <c r="C319" s="221"/>
      <c r="D319" s="222" t="s">
        <v>77</v>
      </c>
      <c r="E319" s="252" t="s">
        <v>868</v>
      </c>
      <c r="F319" s="252" t="s">
        <v>869</v>
      </c>
      <c r="G319" s="221"/>
      <c r="H319" s="221"/>
      <c r="I319" s="224"/>
      <c r="J319" s="253">
        <f>BK319</f>
        <v>0</v>
      </c>
      <c r="K319" s="221"/>
      <c r="L319" s="226"/>
      <c r="M319" s="227"/>
      <c r="N319" s="228"/>
      <c r="O319" s="228"/>
      <c r="P319" s="229">
        <f>SUM(P320:P364)</f>
        <v>0</v>
      </c>
      <c r="Q319" s="228"/>
      <c r="R319" s="229">
        <f>SUM(R320:R364)</f>
        <v>1.3110768000000002</v>
      </c>
      <c r="S319" s="228"/>
      <c r="T319" s="230">
        <f>SUM(T320:T364)</f>
        <v>0.072000000000000008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31" t="s">
        <v>88</v>
      </c>
      <c r="AT319" s="232" t="s">
        <v>77</v>
      </c>
      <c r="AU319" s="232" t="s">
        <v>86</v>
      </c>
      <c r="AY319" s="231" t="s">
        <v>147</v>
      </c>
      <c r="BK319" s="233">
        <f>SUM(BK320:BK364)</f>
        <v>0</v>
      </c>
    </row>
    <row r="320" s="2" customFormat="1" ht="21.75" customHeight="1">
      <c r="A320" s="38"/>
      <c r="B320" s="39"/>
      <c r="C320" s="234" t="s">
        <v>537</v>
      </c>
      <c r="D320" s="234" t="s">
        <v>148</v>
      </c>
      <c r="E320" s="235" t="s">
        <v>870</v>
      </c>
      <c r="F320" s="236" t="s">
        <v>871</v>
      </c>
      <c r="G320" s="237" t="s">
        <v>214</v>
      </c>
      <c r="H320" s="238">
        <v>38.68</v>
      </c>
      <c r="I320" s="239"/>
      <c r="J320" s="240">
        <f>ROUND(I320*H320,2)</f>
        <v>0</v>
      </c>
      <c r="K320" s="241"/>
      <c r="L320" s="44"/>
      <c r="M320" s="242" t="s">
        <v>1</v>
      </c>
      <c r="N320" s="243" t="s">
        <v>43</v>
      </c>
      <c r="O320" s="91"/>
      <c r="P320" s="244">
        <f>O320*H320</f>
        <v>0</v>
      </c>
      <c r="Q320" s="244">
        <v>0.00025999999999999998</v>
      </c>
      <c r="R320" s="244">
        <f>Q320*H320</f>
        <v>0.010056799999999999</v>
      </c>
      <c r="S320" s="244">
        <v>0</v>
      </c>
      <c r="T320" s="245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6" t="s">
        <v>237</v>
      </c>
      <c r="AT320" s="246" t="s">
        <v>148</v>
      </c>
      <c r="AU320" s="246" t="s">
        <v>88</v>
      </c>
      <c r="AY320" s="17" t="s">
        <v>147</v>
      </c>
      <c r="BE320" s="247">
        <f>IF(N320="základní",J320,0)</f>
        <v>0</v>
      </c>
      <c r="BF320" s="247">
        <f>IF(N320="snížená",J320,0)</f>
        <v>0</v>
      </c>
      <c r="BG320" s="247">
        <f>IF(N320="zákl. přenesená",J320,0)</f>
        <v>0</v>
      </c>
      <c r="BH320" s="247">
        <f>IF(N320="sníž. přenesená",J320,0)</f>
        <v>0</v>
      </c>
      <c r="BI320" s="247">
        <f>IF(N320="nulová",J320,0)</f>
        <v>0</v>
      </c>
      <c r="BJ320" s="17" t="s">
        <v>86</v>
      </c>
      <c r="BK320" s="247">
        <f>ROUND(I320*H320,2)</f>
        <v>0</v>
      </c>
      <c r="BL320" s="17" t="s">
        <v>237</v>
      </c>
      <c r="BM320" s="246" t="s">
        <v>872</v>
      </c>
    </row>
    <row r="321" s="2" customFormat="1">
      <c r="A321" s="38"/>
      <c r="B321" s="39"/>
      <c r="C321" s="40"/>
      <c r="D321" s="248" t="s">
        <v>152</v>
      </c>
      <c r="E321" s="40"/>
      <c r="F321" s="249" t="s">
        <v>873</v>
      </c>
      <c r="G321" s="40"/>
      <c r="H321" s="40"/>
      <c r="I321" s="144"/>
      <c r="J321" s="40"/>
      <c r="K321" s="40"/>
      <c r="L321" s="44"/>
      <c r="M321" s="250"/>
      <c r="N321" s="251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152</v>
      </c>
      <c r="AU321" s="17" t="s">
        <v>88</v>
      </c>
    </row>
    <row r="322" s="13" customFormat="1">
      <c r="A322" s="13"/>
      <c r="B322" s="254"/>
      <c r="C322" s="255"/>
      <c r="D322" s="248" t="s">
        <v>171</v>
      </c>
      <c r="E322" s="256" t="s">
        <v>1</v>
      </c>
      <c r="F322" s="257" t="s">
        <v>874</v>
      </c>
      <c r="G322" s="255"/>
      <c r="H322" s="258">
        <v>38.68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64" t="s">
        <v>171</v>
      </c>
      <c r="AU322" s="264" t="s">
        <v>88</v>
      </c>
      <c r="AV322" s="13" t="s">
        <v>88</v>
      </c>
      <c r="AW322" s="13" t="s">
        <v>34</v>
      </c>
      <c r="AX322" s="13" t="s">
        <v>86</v>
      </c>
      <c r="AY322" s="264" t="s">
        <v>147</v>
      </c>
    </row>
    <row r="323" s="2" customFormat="1" ht="55.5" customHeight="1">
      <c r="A323" s="38"/>
      <c r="B323" s="39"/>
      <c r="C323" s="276" t="s">
        <v>542</v>
      </c>
      <c r="D323" s="276" t="s">
        <v>154</v>
      </c>
      <c r="E323" s="277" t="s">
        <v>875</v>
      </c>
      <c r="F323" s="278" t="s">
        <v>876</v>
      </c>
      <c r="G323" s="279" t="s">
        <v>179</v>
      </c>
      <c r="H323" s="280">
        <v>12</v>
      </c>
      <c r="I323" s="281"/>
      <c r="J323" s="282">
        <f>ROUND(I323*H323,2)</f>
        <v>0</v>
      </c>
      <c r="K323" s="283"/>
      <c r="L323" s="284"/>
      <c r="M323" s="285" t="s">
        <v>1</v>
      </c>
      <c r="N323" s="286" t="s">
        <v>43</v>
      </c>
      <c r="O323" s="91"/>
      <c r="P323" s="244">
        <f>O323*H323</f>
        <v>0</v>
      </c>
      <c r="Q323" s="244">
        <v>0.028000000000000001</v>
      </c>
      <c r="R323" s="244">
        <f>Q323*H323</f>
        <v>0.33600000000000002</v>
      </c>
      <c r="S323" s="244">
        <v>0</v>
      </c>
      <c r="T323" s="245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46" t="s">
        <v>270</v>
      </c>
      <c r="AT323" s="246" t="s">
        <v>154</v>
      </c>
      <c r="AU323" s="246" t="s">
        <v>88</v>
      </c>
      <c r="AY323" s="17" t="s">
        <v>147</v>
      </c>
      <c r="BE323" s="247">
        <f>IF(N323="základní",J323,0)</f>
        <v>0</v>
      </c>
      <c r="BF323" s="247">
        <f>IF(N323="snížená",J323,0)</f>
        <v>0</v>
      </c>
      <c r="BG323" s="247">
        <f>IF(N323="zákl. přenesená",J323,0)</f>
        <v>0</v>
      </c>
      <c r="BH323" s="247">
        <f>IF(N323="sníž. přenesená",J323,0)</f>
        <v>0</v>
      </c>
      <c r="BI323" s="247">
        <f>IF(N323="nulová",J323,0)</f>
        <v>0</v>
      </c>
      <c r="BJ323" s="17" t="s">
        <v>86</v>
      </c>
      <c r="BK323" s="247">
        <f>ROUND(I323*H323,2)</f>
        <v>0</v>
      </c>
      <c r="BL323" s="17" t="s">
        <v>237</v>
      </c>
      <c r="BM323" s="246" t="s">
        <v>877</v>
      </c>
    </row>
    <row r="324" s="2" customFormat="1">
      <c r="A324" s="38"/>
      <c r="B324" s="39"/>
      <c r="C324" s="40"/>
      <c r="D324" s="248" t="s">
        <v>152</v>
      </c>
      <c r="E324" s="40"/>
      <c r="F324" s="249" t="s">
        <v>878</v>
      </c>
      <c r="G324" s="40"/>
      <c r="H324" s="40"/>
      <c r="I324" s="144"/>
      <c r="J324" s="40"/>
      <c r="K324" s="40"/>
      <c r="L324" s="44"/>
      <c r="M324" s="250"/>
      <c r="N324" s="251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152</v>
      </c>
      <c r="AU324" s="17" t="s">
        <v>88</v>
      </c>
    </row>
    <row r="325" s="13" customFormat="1">
      <c r="A325" s="13"/>
      <c r="B325" s="254"/>
      <c r="C325" s="255"/>
      <c r="D325" s="248" t="s">
        <v>171</v>
      </c>
      <c r="E325" s="256" t="s">
        <v>1</v>
      </c>
      <c r="F325" s="257" t="s">
        <v>879</v>
      </c>
      <c r="G325" s="255"/>
      <c r="H325" s="258">
        <v>4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4" t="s">
        <v>171</v>
      </c>
      <c r="AU325" s="264" t="s">
        <v>88</v>
      </c>
      <c r="AV325" s="13" t="s">
        <v>88</v>
      </c>
      <c r="AW325" s="13" t="s">
        <v>34</v>
      </c>
      <c r="AX325" s="13" t="s">
        <v>78</v>
      </c>
      <c r="AY325" s="264" t="s">
        <v>147</v>
      </c>
    </row>
    <row r="326" s="13" customFormat="1">
      <c r="A326" s="13"/>
      <c r="B326" s="254"/>
      <c r="C326" s="255"/>
      <c r="D326" s="248" t="s">
        <v>171</v>
      </c>
      <c r="E326" s="256" t="s">
        <v>1</v>
      </c>
      <c r="F326" s="257" t="s">
        <v>880</v>
      </c>
      <c r="G326" s="255"/>
      <c r="H326" s="258">
        <v>2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64" t="s">
        <v>171</v>
      </c>
      <c r="AU326" s="264" t="s">
        <v>88</v>
      </c>
      <c r="AV326" s="13" t="s">
        <v>88</v>
      </c>
      <c r="AW326" s="13" t="s">
        <v>34</v>
      </c>
      <c r="AX326" s="13" t="s">
        <v>78</v>
      </c>
      <c r="AY326" s="264" t="s">
        <v>147</v>
      </c>
    </row>
    <row r="327" s="13" customFormat="1">
      <c r="A327" s="13"/>
      <c r="B327" s="254"/>
      <c r="C327" s="255"/>
      <c r="D327" s="248" t="s">
        <v>171</v>
      </c>
      <c r="E327" s="256" t="s">
        <v>1</v>
      </c>
      <c r="F327" s="257" t="s">
        <v>881</v>
      </c>
      <c r="G327" s="255"/>
      <c r="H327" s="258">
        <v>6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4" t="s">
        <v>171</v>
      </c>
      <c r="AU327" s="264" t="s">
        <v>88</v>
      </c>
      <c r="AV327" s="13" t="s">
        <v>88</v>
      </c>
      <c r="AW327" s="13" t="s">
        <v>34</v>
      </c>
      <c r="AX327" s="13" t="s">
        <v>78</v>
      </c>
      <c r="AY327" s="264" t="s">
        <v>147</v>
      </c>
    </row>
    <row r="328" s="14" customFormat="1">
      <c r="A328" s="14"/>
      <c r="B328" s="265"/>
      <c r="C328" s="266"/>
      <c r="D328" s="248" t="s">
        <v>171</v>
      </c>
      <c r="E328" s="267" t="s">
        <v>1</v>
      </c>
      <c r="F328" s="268" t="s">
        <v>176</v>
      </c>
      <c r="G328" s="266"/>
      <c r="H328" s="269">
        <v>12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5" t="s">
        <v>171</v>
      </c>
      <c r="AU328" s="275" t="s">
        <v>88</v>
      </c>
      <c r="AV328" s="14" t="s">
        <v>146</v>
      </c>
      <c r="AW328" s="14" t="s">
        <v>34</v>
      </c>
      <c r="AX328" s="14" t="s">
        <v>86</v>
      </c>
      <c r="AY328" s="275" t="s">
        <v>147</v>
      </c>
    </row>
    <row r="329" s="2" customFormat="1" ht="44.25" customHeight="1">
      <c r="A329" s="38"/>
      <c r="B329" s="39"/>
      <c r="C329" s="276" t="s">
        <v>548</v>
      </c>
      <c r="D329" s="276" t="s">
        <v>154</v>
      </c>
      <c r="E329" s="277" t="s">
        <v>882</v>
      </c>
      <c r="F329" s="278" t="s">
        <v>883</v>
      </c>
      <c r="G329" s="279" t="s">
        <v>179</v>
      </c>
      <c r="H329" s="280">
        <v>6</v>
      </c>
      <c r="I329" s="281"/>
      <c r="J329" s="282">
        <f>ROUND(I329*H329,2)</f>
        <v>0</v>
      </c>
      <c r="K329" s="283"/>
      <c r="L329" s="284"/>
      <c r="M329" s="285" t="s">
        <v>1</v>
      </c>
      <c r="N329" s="286" t="s">
        <v>43</v>
      </c>
      <c r="O329" s="91"/>
      <c r="P329" s="244">
        <f>O329*H329</f>
        <v>0</v>
      </c>
      <c r="Q329" s="244">
        <v>0.028000000000000001</v>
      </c>
      <c r="R329" s="244">
        <f>Q329*H329</f>
        <v>0.16800000000000001</v>
      </c>
      <c r="S329" s="244">
        <v>0</v>
      </c>
      <c r="T329" s="245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6" t="s">
        <v>270</v>
      </c>
      <c r="AT329" s="246" t="s">
        <v>154</v>
      </c>
      <c r="AU329" s="246" t="s">
        <v>88</v>
      </c>
      <c r="AY329" s="17" t="s">
        <v>147</v>
      </c>
      <c r="BE329" s="247">
        <f>IF(N329="základní",J329,0)</f>
        <v>0</v>
      </c>
      <c r="BF329" s="247">
        <f>IF(N329="snížená",J329,0)</f>
        <v>0</v>
      </c>
      <c r="BG329" s="247">
        <f>IF(N329="zákl. přenesená",J329,0)</f>
        <v>0</v>
      </c>
      <c r="BH329" s="247">
        <f>IF(N329="sníž. přenesená",J329,0)</f>
        <v>0</v>
      </c>
      <c r="BI329" s="247">
        <f>IF(N329="nulová",J329,0)</f>
        <v>0</v>
      </c>
      <c r="BJ329" s="17" t="s">
        <v>86</v>
      </c>
      <c r="BK329" s="247">
        <f>ROUND(I329*H329,2)</f>
        <v>0</v>
      </c>
      <c r="BL329" s="17" t="s">
        <v>237</v>
      </c>
      <c r="BM329" s="246" t="s">
        <v>884</v>
      </c>
    </row>
    <row r="330" s="2" customFormat="1">
      <c r="A330" s="38"/>
      <c r="B330" s="39"/>
      <c r="C330" s="40"/>
      <c r="D330" s="248" t="s">
        <v>152</v>
      </c>
      <c r="E330" s="40"/>
      <c r="F330" s="249" t="s">
        <v>885</v>
      </c>
      <c r="G330" s="40"/>
      <c r="H330" s="40"/>
      <c r="I330" s="144"/>
      <c r="J330" s="40"/>
      <c r="K330" s="40"/>
      <c r="L330" s="44"/>
      <c r="M330" s="250"/>
      <c r="N330" s="251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152</v>
      </c>
      <c r="AU330" s="17" t="s">
        <v>88</v>
      </c>
    </row>
    <row r="331" s="13" customFormat="1">
      <c r="A331" s="13"/>
      <c r="B331" s="254"/>
      <c r="C331" s="255"/>
      <c r="D331" s="248" t="s">
        <v>171</v>
      </c>
      <c r="E331" s="256" t="s">
        <v>1</v>
      </c>
      <c r="F331" s="257" t="s">
        <v>886</v>
      </c>
      <c r="G331" s="255"/>
      <c r="H331" s="258">
        <v>2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4" t="s">
        <v>171</v>
      </c>
      <c r="AU331" s="264" t="s">
        <v>88</v>
      </c>
      <c r="AV331" s="13" t="s">
        <v>88</v>
      </c>
      <c r="AW331" s="13" t="s">
        <v>34</v>
      </c>
      <c r="AX331" s="13" t="s">
        <v>78</v>
      </c>
      <c r="AY331" s="264" t="s">
        <v>147</v>
      </c>
    </row>
    <row r="332" s="13" customFormat="1">
      <c r="A332" s="13"/>
      <c r="B332" s="254"/>
      <c r="C332" s="255"/>
      <c r="D332" s="248" t="s">
        <v>171</v>
      </c>
      <c r="E332" s="256" t="s">
        <v>1</v>
      </c>
      <c r="F332" s="257" t="s">
        <v>887</v>
      </c>
      <c r="G332" s="255"/>
      <c r="H332" s="258">
        <v>2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4" t="s">
        <v>171</v>
      </c>
      <c r="AU332" s="264" t="s">
        <v>88</v>
      </c>
      <c r="AV332" s="13" t="s">
        <v>88</v>
      </c>
      <c r="AW332" s="13" t="s">
        <v>34</v>
      </c>
      <c r="AX332" s="13" t="s">
        <v>78</v>
      </c>
      <c r="AY332" s="264" t="s">
        <v>147</v>
      </c>
    </row>
    <row r="333" s="13" customFormat="1">
      <c r="A333" s="13"/>
      <c r="B333" s="254"/>
      <c r="C333" s="255"/>
      <c r="D333" s="248" t="s">
        <v>171</v>
      </c>
      <c r="E333" s="256" t="s">
        <v>1</v>
      </c>
      <c r="F333" s="257" t="s">
        <v>888</v>
      </c>
      <c r="G333" s="255"/>
      <c r="H333" s="258">
        <v>2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4" t="s">
        <v>171</v>
      </c>
      <c r="AU333" s="264" t="s">
        <v>88</v>
      </c>
      <c r="AV333" s="13" t="s">
        <v>88</v>
      </c>
      <c r="AW333" s="13" t="s">
        <v>34</v>
      </c>
      <c r="AX333" s="13" t="s">
        <v>78</v>
      </c>
      <c r="AY333" s="264" t="s">
        <v>147</v>
      </c>
    </row>
    <row r="334" s="14" customFormat="1">
      <c r="A334" s="14"/>
      <c r="B334" s="265"/>
      <c r="C334" s="266"/>
      <c r="D334" s="248" t="s">
        <v>171</v>
      </c>
      <c r="E334" s="267" t="s">
        <v>1</v>
      </c>
      <c r="F334" s="268" t="s">
        <v>176</v>
      </c>
      <c r="G334" s="266"/>
      <c r="H334" s="269">
        <v>6</v>
      </c>
      <c r="I334" s="270"/>
      <c r="J334" s="266"/>
      <c r="K334" s="266"/>
      <c r="L334" s="271"/>
      <c r="M334" s="272"/>
      <c r="N334" s="273"/>
      <c r="O334" s="273"/>
      <c r="P334" s="273"/>
      <c r="Q334" s="273"/>
      <c r="R334" s="273"/>
      <c r="S334" s="273"/>
      <c r="T334" s="27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5" t="s">
        <v>171</v>
      </c>
      <c r="AU334" s="275" t="s">
        <v>88</v>
      </c>
      <c r="AV334" s="14" t="s">
        <v>146</v>
      </c>
      <c r="AW334" s="14" t="s">
        <v>34</v>
      </c>
      <c r="AX334" s="14" t="s">
        <v>86</v>
      </c>
      <c r="AY334" s="275" t="s">
        <v>147</v>
      </c>
    </row>
    <row r="335" s="2" customFormat="1" ht="44.25" customHeight="1">
      <c r="A335" s="38"/>
      <c r="B335" s="39"/>
      <c r="C335" s="276" t="s">
        <v>552</v>
      </c>
      <c r="D335" s="276" t="s">
        <v>154</v>
      </c>
      <c r="E335" s="277" t="s">
        <v>889</v>
      </c>
      <c r="F335" s="278" t="s">
        <v>890</v>
      </c>
      <c r="G335" s="279" t="s">
        <v>179</v>
      </c>
      <c r="H335" s="280">
        <v>1</v>
      </c>
      <c r="I335" s="281"/>
      <c r="J335" s="282">
        <f>ROUND(I335*H335,2)</f>
        <v>0</v>
      </c>
      <c r="K335" s="283"/>
      <c r="L335" s="284"/>
      <c r="M335" s="285" t="s">
        <v>1</v>
      </c>
      <c r="N335" s="286" t="s">
        <v>43</v>
      </c>
      <c r="O335" s="91"/>
      <c r="P335" s="244">
        <f>O335*H335</f>
        <v>0</v>
      </c>
      <c r="Q335" s="244">
        <v>0.028000000000000001</v>
      </c>
      <c r="R335" s="244">
        <f>Q335*H335</f>
        <v>0.028000000000000001</v>
      </c>
      <c r="S335" s="244">
        <v>0</v>
      </c>
      <c r="T335" s="245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6" t="s">
        <v>270</v>
      </c>
      <c r="AT335" s="246" t="s">
        <v>154</v>
      </c>
      <c r="AU335" s="246" t="s">
        <v>88</v>
      </c>
      <c r="AY335" s="17" t="s">
        <v>147</v>
      </c>
      <c r="BE335" s="247">
        <f>IF(N335="základní",J335,0)</f>
        <v>0</v>
      </c>
      <c r="BF335" s="247">
        <f>IF(N335="snížená",J335,0)</f>
        <v>0</v>
      </c>
      <c r="BG335" s="247">
        <f>IF(N335="zákl. přenesená",J335,0)</f>
        <v>0</v>
      </c>
      <c r="BH335" s="247">
        <f>IF(N335="sníž. přenesená",J335,0)</f>
        <v>0</v>
      </c>
      <c r="BI335" s="247">
        <f>IF(N335="nulová",J335,0)</f>
        <v>0</v>
      </c>
      <c r="BJ335" s="17" t="s">
        <v>86</v>
      </c>
      <c r="BK335" s="247">
        <f>ROUND(I335*H335,2)</f>
        <v>0</v>
      </c>
      <c r="BL335" s="17" t="s">
        <v>237</v>
      </c>
      <c r="BM335" s="246" t="s">
        <v>891</v>
      </c>
    </row>
    <row r="336" s="2" customFormat="1">
      <c r="A336" s="38"/>
      <c r="B336" s="39"/>
      <c r="C336" s="40"/>
      <c r="D336" s="248" t="s">
        <v>152</v>
      </c>
      <c r="E336" s="40"/>
      <c r="F336" s="249" t="s">
        <v>885</v>
      </c>
      <c r="G336" s="40"/>
      <c r="H336" s="40"/>
      <c r="I336" s="144"/>
      <c r="J336" s="40"/>
      <c r="K336" s="40"/>
      <c r="L336" s="44"/>
      <c r="M336" s="250"/>
      <c r="N336" s="251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152</v>
      </c>
      <c r="AU336" s="17" t="s">
        <v>88</v>
      </c>
    </row>
    <row r="337" s="13" customFormat="1">
      <c r="A337" s="13"/>
      <c r="B337" s="254"/>
      <c r="C337" s="255"/>
      <c r="D337" s="248" t="s">
        <v>171</v>
      </c>
      <c r="E337" s="256" t="s">
        <v>1</v>
      </c>
      <c r="F337" s="257" t="s">
        <v>892</v>
      </c>
      <c r="G337" s="255"/>
      <c r="H337" s="258">
        <v>1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4" t="s">
        <v>171</v>
      </c>
      <c r="AU337" s="264" t="s">
        <v>88</v>
      </c>
      <c r="AV337" s="13" t="s">
        <v>88</v>
      </c>
      <c r="AW337" s="13" t="s">
        <v>34</v>
      </c>
      <c r="AX337" s="13" t="s">
        <v>86</v>
      </c>
      <c r="AY337" s="264" t="s">
        <v>147</v>
      </c>
    </row>
    <row r="338" s="2" customFormat="1" ht="44.25" customHeight="1">
      <c r="A338" s="38"/>
      <c r="B338" s="39"/>
      <c r="C338" s="276" t="s">
        <v>893</v>
      </c>
      <c r="D338" s="276" t="s">
        <v>154</v>
      </c>
      <c r="E338" s="277" t="s">
        <v>894</v>
      </c>
      <c r="F338" s="278" t="s">
        <v>895</v>
      </c>
      <c r="G338" s="279" t="s">
        <v>179</v>
      </c>
      <c r="H338" s="280">
        <v>1</v>
      </c>
      <c r="I338" s="281"/>
      <c r="J338" s="282">
        <f>ROUND(I338*H338,2)</f>
        <v>0</v>
      </c>
      <c r="K338" s="283"/>
      <c r="L338" s="284"/>
      <c r="M338" s="285" t="s">
        <v>1</v>
      </c>
      <c r="N338" s="286" t="s">
        <v>43</v>
      </c>
      <c r="O338" s="91"/>
      <c r="P338" s="244">
        <f>O338*H338</f>
        <v>0</v>
      </c>
      <c r="Q338" s="244">
        <v>0.028000000000000001</v>
      </c>
      <c r="R338" s="244">
        <f>Q338*H338</f>
        <v>0.028000000000000001</v>
      </c>
      <c r="S338" s="244">
        <v>0</v>
      </c>
      <c r="T338" s="245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6" t="s">
        <v>270</v>
      </c>
      <c r="AT338" s="246" t="s">
        <v>154</v>
      </c>
      <c r="AU338" s="246" t="s">
        <v>88</v>
      </c>
      <c r="AY338" s="17" t="s">
        <v>147</v>
      </c>
      <c r="BE338" s="247">
        <f>IF(N338="základní",J338,0)</f>
        <v>0</v>
      </c>
      <c r="BF338" s="247">
        <f>IF(N338="snížená",J338,0)</f>
        <v>0</v>
      </c>
      <c r="BG338" s="247">
        <f>IF(N338="zákl. přenesená",J338,0)</f>
        <v>0</v>
      </c>
      <c r="BH338" s="247">
        <f>IF(N338="sníž. přenesená",J338,0)</f>
        <v>0</v>
      </c>
      <c r="BI338" s="247">
        <f>IF(N338="nulová",J338,0)</f>
        <v>0</v>
      </c>
      <c r="BJ338" s="17" t="s">
        <v>86</v>
      </c>
      <c r="BK338" s="247">
        <f>ROUND(I338*H338,2)</f>
        <v>0</v>
      </c>
      <c r="BL338" s="17" t="s">
        <v>237</v>
      </c>
      <c r="BM338" s="246" t="s">
        <v>896</v>
      </c>
    </row>
    <row r="339" s="2" customFormat="1">
      <c r="A339" s="38"/>
      <c r="B339" s="39"/>
      <c r="C339" s="40"/>
      <c r="D339" s="248" t="s">
        <v>152</v>
      </c>
      <c r="E339" s="40"/>
      <c r="F339" s="249" t="s">
        <v>885</v>
      </c>
      <c r="G339" s="40"/>
      <c r="H339" s="40"/>
      <c r="I339" s="144"/>
      <c r="J339" s="40"/>
      <c r="K339" s="40"/>
      <c r="L339" s="44"/>
      <c r="M339" s="250"/>
      <c r="N339" s="251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152</v>
      </c>
      <c r="AU339" s="17" t="s">
        <v>88</v>
      </c>
    </row>
    <row r="340" s="13" customFormat="1">
      <c r="A340" s="13"/>
      <c r="B340" s="254"/>
      <c r="C340" s="255"/>
      <c r="D340" s="248" t="s">
        <v>171</v>
      </c>
      <c r="E340" s="256" t="s">
        <v>1</v>
      </c>
      <c r="F340" s="257" t="s">
        <v>897</v>
      </c>
      <c r="G340" s="255"/>
      <c r="H340" s="258">
        <v>1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4" t="s">
        <v>171</v>
      </c>
      <c r="AU340" s="264" t="s">
        <v>88</v>
      </c>
      <c r="AV340" s="13" t="s">
        <v>88</v>
      </c>
      <c r="AW340" s="13" t="s">
        <v>34</v>
      </c>
      <c r="AX340" s="13" t="s">
        <v>86</v>
      </c>
      <c r="AY340" s="264" t="s">
        <v>147</v>
      </c>
    </row>
    <row r="341" s="2" customFormat="1" ht="55.5" customHeight="1">
      <c r="A341" s="38"/>
      <c r="B341" s="39"/>
      <c r="C341" s="276" t="s">
        <v>898</v>
      </c>
      <c r="D341" s="276" t="s">
        <v>154</v>
      </c>
      <c r="E341" s="277" t="s">
        <v>899</v>
      </c>
      <c r="F341" s="278" t="s">
        <v>900</v>
      </c>
      <c r="G341" s="279" t="s">
        <v>179</v>
      </c>
      <c r="H341" s="280">
        <v>3</v>
      </c>
      <c r="I341" s="281"/>
      <c r="J341" s="282">
        <f>ROUND(I341*H341,2)</f>
        <v>0</v>
      </c>
      <c r="K341" s="283"/>
      <c r="L341" s="284"/>
      <c r="M341" s="285" t="s">
        <v>1</v>
      </c>
      <c r="N341" s="286" t="s">
        <v>43</v>
      </c>
      <c r="O341" s="91"/>
      <c r="P341" s="244">
        <f>O341*H341</f>
        <v>0</v>
      </c>
      <c r="Q341" s="244">
        <v>0.028000000000000001</v>
      </c>
      <c r="R341" s="244">
        <f>Q341*H341</f>
        <v>0.084000000000000005</v>
      </c>
      <c r="S341" s="244">
        <v>0</v>
      </c>
      <c r="T341" s="245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6" t="s">
        <v>270</v>
      </c>
      <c r="AT341" s="246" t="s">
        <v>154</v>
      </c>
      <c r="AU341" s="246" t="s">
        <v>88</v>
      </c>
      <c r="AY341" s="17" t="s">
        <v>147</v>
      </c>
      <c r="BE341" s="247">
        <f>IF(N341="základní",J341,0)</f>
        <v>0</v>
      </c>
      <c r="BF341" s="247">
        <f>IF(N341="snížená",J341,0)</f>
        <v>0</v>
      </c>
      <c r="BG341" s="247">
        <f>IF(N341="zákl. přenesená",J341,0)</f>
        <v>0</v>
      </c>
      <c r="BH341" s="247">
        <f>IF(N341="sníž. přenesená",J341,0)</f>
        <v>0</v>
      </c>
      <c r="BI341" s="247">
        <f>IF(N341="nulová",J341,0)</f>
        <v>0</v>
      </c>
      <c r="BJ341" s="17" t="s">
        <v>86</v>
      </c>
      <c r="BK341" s="247">
        <f>ROUND(I341*H341,2)</f>
        <v>0</v>
      </c>
      <c r="BL341" s="17" t="s">
        <v>237</v>
      </c>
      <c r="BM341" s="246" t="s">
        <v>901</v>
      </c>
    </row>
    <row r="342" s="2" customFormat="1">
      <c r="A342" s="38"/>
      <c r="B342" s="39"/>
      <c r="C342" s="40"/>
      <c r="D342" s="248" t="s">
        <v>152</v>
      </c>
      <c r="E342" s="40"/>
      <c r="F342" s="249" t="s">
        <v>902</v>
      </c>
      <c r="G342" s="40"/>
      <c r="H342" s="40"/>
      <c r="I342" s="144"/>
      <c r="J342" s="40"/>
      <c r="K342" s="40"/>
      <c r="L342" s="44"/>
      <c r="M342" s="250"/>
      <c r="N342" s="251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152</v>
      </c>
      <c r="AU342" s="17" t="s">
        <v>88</v>
      </c>
    </row>
    <row r="343" s="13" customFormat="1">
      <c r="A343" s="13"/>
      <c r="B343" s="254"/>
      <c r="C343" s="255"/>
      <c r="D343" s="248" t="s">
        <v>171</v>
      </c>
      <c r="E343" s="256" t="s">
        <v>1</v>
      </c>
      <c r="F343" s="257" t="s">
        <v>903</v>
      </c>
      <c r="G343" s="255"/>
      <c r="H343" s="258">
        <v>3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4" t="s">
        <v>171</v>
      </c>
      <c r="AU343" s="264" t="s">
        <v>88</v>
      </c>
      <c r="AV343" s="13" t="s">
        <v>88</v>
      </c>
      <c r="AW343" s="13" t="s">
        <v>34</v>
      </c>
      <c r="AX343" s="13" t="s">
        <v>86</v>
      </c>
      <c r="AY343" s="264" t="s">
        <v>147</v>
      </c>
    </row>
    <row r="344" s="2" customFormat="1" ht="44.25" customHeight="1">
      <c r="A344" s="38"/>
      <c r="B344" s="39"/>
      <c r="C344" s="276" t="s">
        <v>904</v>
      </c>
      <c r="D344" s="276" t="s">
        <v>154</v>
      </c>
      <c r="E344" s="277" t="s">
        <v>905</v>
      </c>
      <c r="F344" s="278" t="s">
        <v>906</v>
      </c>
      <c r="G344" s="279" t="s">
        <v>179</v>
      </c>
      <c r="H344" s="280">
        <v>4</v>
      </c>
      <c r="I344" s="281"/>
      <c r="J344" s="282">
        <f>ROUND(I344*H344,2)</f>
        <v>0</v>
      </c>
      <c r="K344" s="283"/>
      <c r="L344" s="284"/>
      <c r="M344" s="285" t="s">
        <v>1</v>
      </c>
      <c r="N344" s="286" t="s">
        <v>43</v>
      </c>
      <c r="O344" s="91"/>
      <c r="P344" s="244">
        <f>O344*H344</f>
        <v>0</v>
      </c>
      <c r="Q344" s="244">
        <v>0.043999999999999997</v>
      </c>
      <c r="R344" s="244">
        <f>Q344*H344</f>
        <v>0.17599999999999999</v>
      </c>
      <c r="S344" s="244">
        <v>0</v>
      </c>
      <c r="T344" s="245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6" t="s">
        <v>270</v>
      </c>
      <c r="AT344" s="246" t="s">
        <v>154</v>
      </c>
      <c r="AU344" s="246" t="s">
        <v>88</v>
      </c>
      <c r="AY344" s="17" t="s">
        <v>147</v>
      </c>
      <c r="BE344" s="247">
        <f>IF(N344="základní",J344,0)</f>
        <v>0</v>
      </c>
      <c r="BF344" s="247">
        <f>IF(N344="snížená",J344,0)</f>
        <v>0</v>
      </c>
      <c r="BG344" s="247">
        <f>IF(N344="zákl. přenesená",J344,0)</f>
        <v>0</v>
      </c>
      <c r="BH344" s="247">
        <f>IF(N344="sníž. přenesená",J344,0)</f>
        <v>0</v>
      </c>
      <c r="BI344" s="247">
        <f>IF(N344="nulová",J344,0)</f>
        <v>0</v>
      </c>
      <c r="BJ344" s="17" t="s">
        <v>86</v>
      </c>
      <c r="BK344" s="247">
        <f>ROUND(I344*H344,2)</f>
        <v>0</v>
      </c>
      <c r="BL344" s="17" t="s">
        <v>237</v>
      </c>
      <c r="BM344" s="246" t="s">
        <v>907</v>
      </c>
    </row>
    <row r="345" s="2" customFormat="1">
      <c r="A345" s="38"/>
      <c r="B345" s="39"/>
      <c r="C345" s="40"/>
      <c r="D345" s="248" t="s">
        <v>152</v>
      </c>
      <c r="E345" s="40"/>
      <c r="F345" s="249" t="s">
        <v>908</v>
      </c>
      <c r="G345" s="40"/>
      <c r="H345" s="40"/>
      <c r="I345" s="144"/>
      <c r="J345" s="40"/>
      <c r="K345" s="40"/>
      <c r="L345" s="44"/>
      <c r="M345" s="250"/>
      <c r="N345" s="251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152</v>
      </c>
      <c r="AU345" s="17" t="s">
        <v>88</v>
      </c>
    </row>
    <row r="346" s="13" customFormat="1">
      <c r="A346" s="13"/>
      <c r="B346" s="254"/>
      <c r="C346" s="255"/>
      <c r="D346" s="248" t="s">
        <v>171</v>
      </c>
      <c r="E346" s="256" t="s">
        <v>1</v>
      </c>
      <c r="F346" s="257" t="s">
        <v>909</v>
      </c>
      <c r="G346" s="255"/>
      <c r="H346" s="258">
        <v>4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64" t="s">
        <v>171</v>
      </c>
      <c r="AU346" s="264" t="s">
        <v>88</v>
      </c>
      <c r="AV346" s="13" t="s">
        <v>88</v>
      </c>
      <c r="AW346" s="13" t="s">
        <v>34</v>
      </c>
      <c r="AX346" s="13" t="s">
        <v>86</v>
      </c>
      <c r="AY346" s="264" t="s">
        <v>147</v>
      </c>
    </row>
    <row r="347" s="2" customFormat="1" ht="21.75" customHeight="1">
      <c r="A347" s="38"/>
      <c r="B347" s="39"/>
      <c r="C347" s="234" t="s">
        <v>910</v>
      </c>
      <c r="D347" s="234" t="s">
        <v>148</v>
      </c>
      <c r="E347" s="235" t="s">
        <v>911</v>
      </c>
      <c r="F347" s="236" t="s">
        <v>912</v>
      </c>
      <c r="G347" s="237" t="s">
        <v>179</v>
      </c>
      <c r="H347" s="238">
        <v>3</v>
      </c>
      <c r="I347" s="239"/>
      <c r="J347" s="240">
        <f>ROUND(I347*H347,2)</f>
        <v>0</v>
      </c>
      <c r="K347" s="241"/>
      <c r="L347" s="44"/>
      <c r="M347" s="242" t="s">
        <v>1</v>
      </c>
      <c r="N347" s="243" t="s">
        <v>43</v>
      </c>
      <c r="O347" s="91"/>
      <c r="P347" s="244">
        <f>O347*H347</f>
        <v>0</v>
      </c>
      <c r="Q347" s="244">
        <v>0.00092000000000000003</v>
      </c>
      <c r="R347" s="244">
        <f>Q347*H347</f>
        <v>0.0027600000000000003</v>
      </c>
      <c r="S347" s="244">
        <v>0</v>
      </c>
      <c r="T347" s="245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6" t="s">
        <v>237</v>
      </c>
      <c r="AT347" s="246" t="s">
        <v>148</v>
      </c>
      <c r="AU347" s="246" t="s">
        <v>88</v>
      </c>
      <c r="AY347" s="17" t="s">
        <v>147</v>
      </c>
      <c r="BE347" s="247">
        <f>IF(N347="základní",J347,0)</f>
        <v>0</v>
      </c>
      <c r="BF347" s="247">
        <f>IF(N347="snížená",J347,0)</f>
        <v>0</v>
      </c>
      <c r="BG347" s="247">
        <f>IF(N347="zákl. přenesená",J347,0)</f>
        <v>0</v>
      </c>
      <c r="BH347" s="247">
        <f>IF(N347="sníž. přenesená",J347,0)</f>
        <v>0</v>
      </c>
      <c r="BI347" s="247">
        <f>IF(N347="nulová",J347,0)</f>
        <v>0</v>
      </c>
      <c r="BJ347" s="17" t="s">
        <v>86</v>
      </c>
      <c r="BK347" s="247">
        <f>ROUND(I347*H347,2)</f>
        <v>0</v>
      </c>
      <c r="BL347" s="17" t="s">
        <v>237</v>
      </c>
      <c r="BM347" s="246" t="s">
        <v>913</v>
      </c>
    </row>
    <row r="348" s="2" customFormat="1" ht="55.5" customHeight="1">
      <c r="A348" s="38"/>
      <c r="B348" s="39"/>
      <c r="C348" s="276" t="s">
        <v>914</v>
      </c>
      <c r="D348" s="276" t="s">
        <v>154</v>
      </c>
      <c r="E348" s="277" t="s">
        <v>915</v>
      </c>
      <c r="F348" s="278" t="s">
        <v>916</v>
      </c>
      <c r="G348" s="279" t="s">
        <v>179</v>
      </c>
      <c r="H348" s="280">
        <v>1</v>
      </c>
      <c r="I348" s="281"/>
      <c r="J348" s="282">
        <f>ROUND(I348*H348,2)</f>
        <v>0</v>
      </c>
      <c r="K348" s="283"/>
      <c r="L348" s="284"/>
      <c r="M348" s="285" t="s">
        <v>1</v>
      </c>
      <c r="N348" s="286" t="s">
        <v>43</v>
      </c>
      <c r="O348" s="91"/>
      <c r="P348" s="244">
        <f>O348*H348</f>
        <v>0</v>
      </c>
      <c r="Q348" s="244">
        <v>0.14000000000000001</v>
      </c>
      <c r="R348" s="244">
        <f>Q348*H348</f>
        <v>0.14000000000000001</v>
      </c>
      <c r="S348" s="244">
        <v>0</v>
      </c>
      <c r="T348" s="245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6" t="s">
        <v>270</v>
      </c>
      <c r="AT348" s="246" t="s">
        <v>154</v>
      </c>
      <c r="AU348" s="246" t="s">
        <v>88</v>
      </c>
      <c r="AY348" s="17" t="s">
        <v>147</v>
      </c>
      <c r="BE348" s="247">
        <f>IF(N348="základní",J348,0)</f>
        <v>0</v>
      </c>
      <c r="BF348" s="247">
        <f>IF(N348="snížená",J348,0)</f>
        <v>0</v>
      </c>
      <c r="BG348" s="247">
        <f>IF(N348="zákl. přenesená",J348,0)</f>
        <v>0</v>
      </c>
      <c r="BH348" s="247">
        <f>IF(N348="sníž. přenesená",J348,0)</f>
        <v>0</v>
      </c>
      <c r="BI348" s="247">
        <f>IF(N348="nulová",J348,0)</f>
        <v>0</v>
      </c>
      <c r="BJ348" s="17" t="s">
        <v>86</v>
      </c>
      <c r="BK348" s="247">
        <f>ROUND(I348*H348,2)</f>
        <v>0</v>
      </c>
      <c r="BL348" s="17" t="s">
        <v>237</v>
      </c>
      <c r="BM348" s="246" t="s">
        <v>917</v>
      </c>
    </row>
    <row r="349" s="2" customFormat="1">
      <c r="A349" s="38"/>
      <c r="B349" s="39"/>
      <c r="C349" s="40"/>
      <c r="D349" s="248" t="s">
        <v>152</v>
      </c>
      <c r="E349" s="40"/>
      <c r="F349" s="249" t="s">
        <v>918</v>
      </c>
      <c r="G349" s="40"/>
      <c r="H349" s="40"/>
      <c r="I349" s="144"/>
      <c r="J349" s="40"/>
      <c r="K349" s="40"/>
      <c r="L349" s="44"/>
      <c r="M349" s="250"/>
      <c r="N349" s="251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152</v>
      </c>
      <c r="AU349" s="17" t="s">
        <v>88</v>
      </c>
    </row>
    <row r="350" s="13" customFormat="1">
      <c r="A350" s="13"/>
      <c r="B350" s="254"/>
      <c r="C350" s="255"/>
      <c r="D350" s="248" t="s">
        <v>171</v>
      </c>
      <c r="E350" s="256" t="s">
        <v>1</v>
      </c>
      <c r="F350" s="257" t="s">
        <v>919</v>
      </c>
      <c r="G350" s="255"/>
      <c r="H350" s="258">
        <v>1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4" t="s">
        <v>171</v>
      </c>
      <c r="AU350" s="264" t="s">
        <v>88</v>
      </c>
      <c r="AV350" s="13" t="s">
        <v>88</v>
      </c>
      <c r="AW350" s="13" t="s">
        <v>34</v>
      </c>
      <c r="AX350" s="13" t="s">
        <v>86</v>
      </c>
      <c r="AY350" s="264" t="s">
        <v>147</v>
      </c>
    </row>
    <row r="351" s="2" customFormat="1" ht="55.5" customHeight="1">
      <c r="A351" s="38"/>
      <c r="B351" s="39"/>
      <c r="C351" s="276" t="s">
        <v>920</v>
      </c>
      <c r="D351" s="276" t="s">
        <v>154</v>
      </c>
      <c r="E351" s="277" t="s">
        <v>921</v>
      </c>
      <c r="F351" s="278" t="s">
        <v>922</v>
      </c>
      <c r="G351" s="279" t="s">
        <v>179</v>
      </c>
      <c r="H351" s="280">
        <v>2</v>
      </c>
      <c r="I351" s="281"/>
      <c r="J351" s="282">
        <f>ROUND(I351*H351,2)</f>
        <v>0</v>
      </c>
      <c r="K351" s="283"/>
      <c r="L351" s="284"/>
      <c r="M351" s="285" t="s">
        <v>1</v>
      </c>
      <c r="N351" s="286" t="s">
        <v>43</v>
      </c>
      <c r="O351" s="91"/>
      <c r="P351" s="244">
        <f>O351*H351</f>
        <v>0</v>
      </c>
      <c r="Q351" s="244">
        <v>0.14000000000000001</v>
      </c>
      <c r="R351" s="244">
        <f>Q351*H351</f>
        <v>0.28000000000000003</v>
      </c>
      <c r="S351" s="244">
        <v>0</v>
      </c>
      <c r="T351" s="245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6" t="s">
        <v>270</v>
      </c>
      <c r="AT351" s="246" t="s">
        <v>154</v>
      </c>
      <c r="AU351" s="246" t="s">
        <v>88</v>
      </c>
      <c r="AY351" s="17" t="s">
        <v>147</v>
      </c>
      <c r="BE351" s="247">
        <f>IF(N351="základní",J351,0)</f>
        <v>0</v>
      </c>
      <c r="BF351" s="247">
        <f>IF(N351="snížená",J351,0)</f>
        <v>0</v>
      </c>
      <c r="BG351" s="247">
        <f>IF(N351="zákl. přenesená",J351,0)</f>
        <v>0</v>
      </c>
      <c r="BH351" s="247">
        <f>IF(N351="sníž. přenesená",J351,0)</f>
        <v>0</v>
      </c>
      <c r="BI351" s="247">
        <f>IF(N351="nulová",J351,0)</f>
        <v>0</v>
      </c>
      <c r="BJ351" s="17" t="s">
        <v>86</v>
      </c>
      <c r="BK351" s="247">
        <f>ROUND(I351*H351,2)</f>
        <v>0</v>
      </c>
      <c r="BL351" s="17" t="s">
        <v>237</v>
      </c>
      <c r="BM351" s="246" t="s">
        <v>923</v>
      </c>
    </row>
    <row r="352" s="2" customFormat="1">
      <c r="A352" s="38"/>
      <c r="B352" s="39"/>
      <c r="C352" s="40"/>
      <c r="D352" s="248" t="s">
        <v>152</v>
      </c>
      <c r="E352" s="40"/>
      <c r="F352" s="249" t="s">
        <v>918</v>
      </c>
      <c r="G352" s="40"/>
      <c r="H352" s="40"/>
      <c r="I352" s="144"/>
      <c r="J352" s="40"/>
      <c r="K352" s="40"/>
      <c r="L352" s="44"/>
      <c r="M352" s="250"/>
      <c r="N352" s="251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152</v>
      </c>
      <c r="AU352" s="17" t="s">
        <v>88</v>
      </c>
    </row>
    <row r="353" s="13" customFormat="1">
      <c r="A353" s="13"/>
      <c r="B353" s="254"/>
      <c r="C353" s="255"/>
      <c r="D353" s="248" t="s">
        <v>171</v>
      </c>
      <c r="E353" s="256" t="s">
        <v>1</v>
      </c>
      <c r="F353" s="257" t="s">
        <v>924</v>
      </c>
      <c r="G353" s="255"/>
      <c r="H353" s="258">
        <v>2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64" t="s">
        <v>171</v>
      </c>
      <c r="AU353" s="264" t="s">
        <v>88</v>
      </c>
      <c r="AV353" s="13" t="s">
        <v>88</v>
      </c>
      <c r="AW353" s="13" t="s">
        <v>34</v>
      </c>
      <c r="AX353" s="13" t="s">
        <v>86</v>
      </c>
      <c r="AY353" s="264" t="s">
        <v>147</v>
      </c>
    </row>
    <row r="354" s="2" customFormat="1" ht="21.75" customHeight="1">
      <c r="A354" s="38"/>
      <c r="B354" s="39"/>
      <c r="C354" s="234" t="s">
        <v>925</v>
      </c>
      <c r="D354" s="234" t="s">
        <v>148</v>
      </c>
      <c r="E354" s="235" t="s">
        <v>926</v>
      </c>
      <c r="F354" s="236" t="s">
        <v>927</v>
      </c>
      <c r="G354" s="237" t="s">
        <v>179</v>
      </c>
      <c r="H354" s="238">
        <v>24</v>
      </c>
      <c r="I354" s="239"/>
      <c r="J354" s="240">
        <f>ROUND(I354*H354,2)</f>
        <v>0</v>
      </c>
      <c r="K354" s="241"/>
      <c r="L354" s="44"/>
      <c r="M354" s="242" t="s">
        <v>1</v>
      </c>
      <c r="N354" s="243" t="s">
        <v>43</v>
      </c>
      <c r="O354" s="91"/>
      <c r="P354" s="244">
        <f>O354*H354</f>
        <v>0</v>
      </c>
      <c r="Q354" s="244">
        <v>0</v>
      </c>
      <c r="R354" s="244">
        <f>Q354*H354</f>
        <v>0</v>
      </c>
      <c r="S354" s="244">
        <v>0.0030000000000000001</v>
      </c>
      <c r="T354" s="245">
        <f>S354*H354</f>
        <v>0.072000000000000008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6" t="s">
        <v>237</v>
      </c>
      <c r="AT354" s="246" t="s">
        <v>148</v>
      </c>
      <c r="AU354" s="246" t="s">
        <v>88</v>
      </c>
      <c r="AY354" s="17" t="s">
        <v>147</v>
      </c>
      <c r="BE354" s="247">
        <f>IF(N354="základní",J354,0)</f>
        <v>0</v>
      </c>
      <c r="BF354" s="247">
        <f>IF(N354="snížená",J354,0)</f>
        <v>0</v>
      </c>
      <c r="BG354" s="247">
        <f>IF(N354="zákl. přenesená",J354,0)</f>
        <v>0</v>
      </c>
      <c r="BH354" s="247">
        <f>IF(N354="sníž. přenesená",J354,0)</f>
        <v>0</v>
      </c>
      <c r="BI354" s="247">
        <f>IF(N354="nulová",J354,0)</f>
        <v>0</v>
      </c>
      <c r="BJ354" s="17" t="s">
        <v>86</v>
      </c>
      <c r="BK354" s="247">
        <f>ROUND(I354*H354,2)</f>
        <v>0</v>
      </c>
      <c r="BL354" s="17" t="s">
        <v>237</v>
      </c>
      <c r="BM354" s="246" t="s">
        <v>928</v>
      </c>
    </row>
    <row r="355" s="2" customFormat="1" ht="21.75" customHeight="1">
      <c r="A355" s="38"/>
      <c r="B355" s="39"/>
      <c r="C355" s="234" t="s">
        <v>929</v>
      </c>
      <c r="D355" s="234" t="s">
        <v>148</v>
      </c>
      <c r="E355" s="235" t="s">
        <v>930</v>
      </c>
      <c r="F355" s="236" t="s">
        <v>931</v>
      </c>
      <c r="G355" s="237" t="s">
        <v>179</v>
      </c>
      <c r="H355" s="238">
        <v>24</v>
      </c>
      <c r="I355" s="239"/>
      <c r="J355" s="240">
        <f>ROUND(I355*H355,2)</f>
        <v>0</v>
      </c>
      <c r="K355" s="241"/>
      <c r="L355" s="44"/>
      <c r="M355" s="242" t="s">
        <v>1</v>
      </c>
      <c r="N355" s="243" t="s">
        <v>43</v>
      </c>
      <c r="O355" s="91"/>
      <c r="P355" s="244">
        <f>O355*H355</f>
        <v>0</v>
      </c>
      <c r="Q355" s="244">
        <v>0</v>
      </c>
      <c r="R355" s="244">
        <f>Q355*H355</f>
        <v>0</v>
      </c>
      <c r="S355" s="244">
        <v>0</v>
      </c>
      <c r="T355" s="245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6" t="s">
        <v>237</v>
      </c>
      <c r="AT355" s="246" t="s">
        <v>148</v>
      </c>
      <c r="AU355" s="246" t="s">
        <v>88</v>
      </c>
      <c r="AY355" s="17" t="s">
        <v>147</v>
      </c>
      <c r="BE355" s="247">
        <f>IF(N355="základní",J355,0)</f>
        <v>0</v>
      </c>
      <c r="BF355" s="247">
        <f>IF(N355="snížená",J355,0)</f>
        <v>0</v>
      </c>
      <c r="BG355" s="247">
        <f>IF(N355="zákl. přenesená",J355,0)</f>
        <v>0</v>
      </c>
      <c r="BH355" s="247">
        <f>IF(N355="sníž. přenesená",J355,0)</f>
        <v>0</v>
      </c>
      <c r="BI355" s="247">
        <f>IF(N355="nulová",J355,0)</f>
        <v>0</v>
      </c>
      <c r="BJ355" s="17" t="s">
        <v>86</v>
      </c>
      <c r="BK355" s="247">
        <f>ROUND(I355*H355,2)</f>
        <v>0</v>
      </c>
      <c r="BL355" s="17" t="s">
        <v>237</v>
      </c>
      <c r="BM355" s="246" t="s">
        <v>932</v>
      </c>
    </row>
    <row r="356" s="2" customFormat="1" ht="21.75" customHeight="1">
      <c r="A356" s="38"/>
      <c r="B356" s="39"/>
      <c r="C356" s="276" t="s">
        <v>933</v>
      </c>
      <c r="D356" s="276" t="s">
        <v>154</v>
      </c>
      <c r="E356" s="277" t="s">
        <v>934</v>
      </c>
      <c r="F356" s="278" t="s">
        <v>935</v>
      </c>
      <c r="G356" s="279" t="s">
        <v>196</v>
      </c>
      <c r="H356" s="280">
        <v>29.699999999999999</v>
      </c>
      <c r="I356" s="281"/>
      <c r="J356" s="282">
        <f>ROUND(I356*H356,2)</f>
        <v>0</v>
      </c>
      <c r="K356" s="283"/>
      <c r="L356" s="284"/>
      <c r="M356" s="285" t="s">
        <v>1</v>
      </c>
      <c r="N356" s="286" t="s">
        <v>43</v>
      </c>
      <c r="O356" s="91"/>
      <c r="P356" s="244">
        <f>O356*H356</f>
        <v>0</v>
      </c>
      <c r="Q356" s="244">
        <v>0.0018</v>
      </c>
      <c r="R356" s="244">
        <f>Q356*H356</f>
        <v>0.053460000000000001</v>
      </c>
      <c r="S356" s="244">
        <v>0</v>
      </c>
      <c r="T356" s="245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46" t="s">
        <v>270</v>
      </c>
      <c r="AT356" s="246" t="s">
        <v>154</v>
      </c>
      <c r="AU356" s="246" t="s">
        <v>88</v>
      </c>
      <c r="AY356" s="17" t="s">
        <v>147</v>
      </c>
      <c r="BE356" s="247">
        <f>IF(N356="základní",J356,0)</f>
        <v>0</v>
      </c>
      <c r="BF356" s="247">
        <f>IF(N356="snížená",J356,0)</f>
        <v>0</v>
      </c>
      <c r="BG356" s="247">
        <f>IF(N356="zákl. přenesená",J356,0)</f>
        <v>0</v>
      </c>
      <c r="BH356" s="247">
        <f>IF(N356="sníž. přenesená",J356,0)</f>
        <v>0</v>
      </c>
      <c r="BI356" s="247">
        <f>IF(N356="nulová",J356,0)</f>
        <v>0</v>
      </c>
      <c r="BJ356" s="17" t="s">
        <v>86</v>
      </c>
      <c r="BK356" s="247">
        <f>ROUND(I356*H356,2)</f>
        <v>0</v>
      </c>
      <c r="BL356" s="17" t="s">
        <v>237</v>
      </c>
      <c r="BM356" s="246" t="s">
        <v>936</v>
      </c>
    </row>
    <row r="357" s="2" customFormat="1">
      <c r="A357" s="38"/>
      <c r="B357" s="39"/>
      <c r="C357" s="40"/>
      <c r="D357" s="248" t="s">
        <v>152</v>
      </c>
      <c r="E357" s="40"/>
      <c r="F357" s="249" t="s">
        <v>937</v>
      </c>
      <c r="G357" s="40"/>
      <c r="H357" s="40"/>
      <c r="I357" s="144"/>
      <c r="J357" s="40"/>
      <c r="K357" s="40"/>
      <c r="L357" s="44"/>
      <c r="M357" s="250"/>
      <c r="N357" s="251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152</v>
      </c>
      <c r="AU357" s="17" t="s">
        <v>88</v>
      </c>
    </row>
    <row r="358" s="13" customFormat="1">
      <c r="A358" s="13"/>
      <c r="B358" s="254"/>
      <c r="C358" s="255"/>
      <c r="D358" s="248" t="s">
        <v>171</v>
      </c>
      <c r="E358" s="256" t="s">
        <v>1</v>
      </c>
      <c r="F358" s="257" t="s">
        <v>938</v>
      </c>
      <c r="G358" s="255"/>
      <c r="H358" s="258">
        <v>9.5999999999999996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4" t="s">
        <v>171</v>
      </c>
      <c r="AU358" s="264" t="s">
        <v>88</v>
      </c>
      <c r="AV358" s="13" t="s">
        <v>88</v>
      </c>
      <c r="AW358" s="13" t="s">
        <v>34</v>
      </c>
      <c r="AX358" s="13" t="s">
        <v>78</v>
      </c>
      <c r="AY358" s="264" t="s">
        <v>147</v>
      </c>
    </row>
    <row r="359" s="13" customFormat="1">
      <c r="A359" s="13"/>
      <c r="B359" s="254"/>
      <c r="C359" s="255"/>
      <c r="D359" s="248" t="s">
        <v>171</v>
      </c>
      <c r="E359" s="256" t="s">
        <v>1</v>
      </c>
      <c r="F359" s="257" t="s">
        <v>939</v>
      </c>
      <c r="G359" s="255"/>
      <c r="H359" s="258">
        <v>10.800000000000001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4" t="s">
        <v>171</v>
      </c>
      <c r="AU359" s="264" t="s">
        <v>88</v>
      </c>
      <c r="AV359" s="13" t="s">
        <v>88</v>
      </c>
      <c r="AW359" s="13" t="s">
        <v>34</v>
      </c>
      <c r="AX359" s="13" t="s">
        <v>78</v>
      </c>
      <c r="AY359" s="264" t="s">
        <v>147</v>
      </c>
    </row>
    <row r="360" s="13" customFormat="1">
      <c r="A360" s="13"/>
      <c r="B360" s="254"/>
      <c r="C360" s="255"/>
      <c r="D360" s="248" t="s">
        <v>171</v>
      </c>
      <c r="E360" s="256" t="s">
        <v>1</v>
      </c>
      <c r="F360" s="257" t="s">
        <v>940</v>
      </c>
      <c r="G360" s="255"/>
      <c r="H360" s="258">
        <v>4.7999999999999998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4" t="s">
        <v>171</v>
      </c>
      <c r="AU360" s="264" t="s">
        <v>88</v>
      </c>
      <c r="AV360" s="13" t="s">
        <v>88</v>
      </c>
      <c r="AW360" s="13" t="s">
        <v>34</v>
      </c>
      <c r="AX360" s="13" t="s">
        <v>78</v>
      </c>
      <c r="AY360" s="264" t="s">
        <v>147</v>
      </c>
    </row>
    <row r="361" s="13" customFormat="1">
      <c r="A361" s="13"/>
      <c r="B361" s="254"/>
      <c r="C361" s="255"/>
      <c r="D361" s="248" t="s">
        <v>171</v>
      </c>
      <c r="E361" s="256" t="s">
        <v>1</v>
      </c>
      <c r="F361" s="257" t="s">
        <v>941</v>
      </c>
      <c r="G361" s="255"/>
      <c r="H361" s="258">
        <v>4.5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64" t="s">
        <v>171</v>
      </c>
      <c r="AU361" s="264" t="s">
        <v>88</v>
      </c>
      <c r="AV361" s="13" t="s">
        <v>88</v>
      </c>
      <c r="AW361" s="13" t="s">
        <v>34</v>
      </c>
      <c r="AX361" s="13" t="s">
        <v>78</v>
      </c>
      <c r="AY361" s="264" t="s">
        <v>147</v>
      </c>
    </row>
    <row r="362" s="14" customFormat="1">
      <c r="A362" s="14"/>
      <c r="B362" s="265"/>
      <c r="C362" s="266"/>
      <c r="D362" s="248" t="s">
        <v>171</v>
      </c>
      <c r="E362" s="267" t="s">
        <v>1</v>
      </c>
      <c r="F362" s="268" t="s">
        <v>176</v>
      </c>
      <c r="G362" s="266"/>
      <c r="H362" s="269">
        <v>29.699999999999999</v>
      </c>
      <c r="I362" s="270"/>
      <c r="J362" s="266"/>
      <c r="K362" s="266"/>
      <c r="L362" s="271"/>
      <c r="M362" s="272"/>
      <c r="N362" s="273"/>
      <c r="O362" s="273"/>
      <c r="P362" s="273"/>
      <c r="Q362" s="273"/>
      <c r="R362" s="273"/>
      <c r="S362" s="273"/>
      <c r="T362" s="27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5" t="s">
        <v>171</v>
      </c>
      <c r="AU362" s="275" t="s">
        <v>88</v>
      </c>
      <c r="AV362" s="14" t="s">
        <v>146</v>
      </c>
      <c r="AW362" s="14" t="s">
        <v>34</v>
      </c>
      <c r="AX362" s="14" t="s">
        <v>86</v>
      </c>
      <c r="AY362" s="275" t="s">
        <v>147</v>
      </c>
    </row>
    <row r="363" s="2" customFormat="1" ht="16.5" customHeight="1">
      <c r="A363" s="38"/>
      <c r="B363" s="39"/>
      <c r="C363" s="276" t="s">
        <v>942</v>
      </c>
      <c r="D363" s="276" t="s">
        <v>154</v>
      </c>
      <c r="E363" s="277" t="s">
        <v>943</v>
      </c>
      <c r="F363" s="278" t="s">
        <v>944</v>
      </c>
      <c r="G363" s="279" t="s">
        <v>179</v>
      </c>
      <c r="H363" s="280">
        <v>24</v>
      </c>
      <c r="I363" s="281"/>
      <c r="J363" s="282">
        <f>ROUND(I363*H363,2)</f>
        <v>0</v>
      </c>
      <c r="K363" s="283"/>
      <c r="L363" s="284"/>
      <c r="M363" s="285" t="s">
        <v>1</v>
      </c>
      <c r="N363" s="286" t="s">
        <v>43</v>
      </c>
      <c r="O363" s="91"/>
      <c r="P363" s="244">
        <f>O363*H363</f>
        <v>0</v>
      </c>
      <c r="Q363" s="244">
        <v>0.00020000000000000001</v>
      </c>
      <c r="R363" s="244">
        <f>Q363*H363</f>
        <v>0.0048000000000000004</v>
      </c>
      <c r="S363" s="244">
        <v>0</v>
      </c>
      <c r="T363" s="245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46" t="s">
        <v>270</v>
      </c>
      <c r="AT363" s="246" t="s">
        <v>154</v>
      </c>
      <c r="AU363" s="246" t="s">
        <v>88</v>
      </c>
      <c r="AY363" s="17" t="s">
        <v>147</v>
      </c>
      <c r="BE363" s="247">
        <f>IF(N363="základní",J363,0)</f>
        <v>0</v>
      </c>
      <c r="BF363" s="247">
        <f>IF(N363="snížená",J363,0)</f>
        <v>0</v>
      </c>
      <c r="BG363" s="247">
        <f>IF(N363="zákl. přenesená",J363,0)</f>
        <v>0</v>
      </c>
      <c r="BH363" s="247">
        <f>IF(N363="sníž. přenesená",J363,0)</f>
        <v>0</v>
      </c>
      <c r="BI363" s="247">
        <f>IF(N363="nulová",J363,0)</f>
        <v>0</v>
      </c>
      <c r="BJ363" s="17" t="s">
        <v>86</v>
      </c>
      <c r="BK363" s="247">
        <f>ROUND(I363*H363,2)</f>
        <v>0</v>
      </c>
      <c r="BL363" s="17" t="s">
        <v>237</v>
      </c>
      <c r="BM363" s="246" t="s">
        <v>945</v>
      </c>
    </row>
    <row r="364" s="2" customFormat="1" ht="21.75" customHeight="1">
      <c r="A364" s="38"/>
      <c r="B364" s="39"/>
      <c r="C364" s="234" t="s">
        <v>946</v>
      </c>
      <c r="D364" s="234" t="s">
        <v>148</v>
      </c>
      <c r="E364" s="235" t="s">
        <v>947</v>
      </c>
      <c r="F364" s="236" t="s">
        <v>948</v>
      </c>
      <c r="G364" s="237" t="s">
        <v>373</v>
      </c>
      <c r="H364" s="298"/>
      <c r="I364" s="239"/>
      <c r="J364" s="240">
        <f>ROUND(I364*H364,2)</f>
        <v>0</v>
      </c>
      <c r="K364" s="241"/>
      <c r="L364" s="44"/>
      <c r="M364" s="242" t="s">
        <v>1</v>
      </c>
      <c r="N364" s="243" t="s">
        <v>43</v>
      </c>
      <c r="O364" s="91"/>
      <c r="P364" s="244">
        <f>O364*H364</f>
        <v>0</v>
      </c>
      <c r="Q364" s="244">
        <v>0</v>
      </c>
      <c r="R364" s="244">
        <f>Q364*H364</f>
        <v>0</v>
      </c>
      <c r="S364" s="244">
        <v>0</v>
      </c>
      <c r="T364" s="245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46" t="s">
        <v>237</v>
      </c>
      <c r="AT364" s="246" t="s">
        <v>148</v>
      </c>
      <c r="AU364" s="246" t="s">
        <v>88</v>
      </c>
      <c r="AY364" s="17" t="s">
        <v>147</v>
      </c>
      <c r="BE364" s="247">
        <f>IF(N364="základní",J364,0)</f>
        <v>0</v>
      </c>
      <c r="BF364" s="247">
        <f>IF(N364="snížená",J364,0)</f>
        <v>0</v>
      </c>
      <c r="BG364" s="247">
        <f>IF(N364="zákl. přenesená",J364,0)</f>
        <v>0</v>
      </c>
      <c r="BH364" s="247">
        <f>IF(N364="sníž. přenesená",J364,0)</f>
        <v>0</v>
      </c>
      <c r="BI364" s="247">
        <f>IF(N364="nulová",J364,0)</f>
        <v>0</v>
      </c>
      <c r="BJ364" s="17" t="s">
        <v>86</v>
      </c>
      <c r="BK364" s="247">
        <f>ROUND(I364*H364,2)</f>
        <v>0</v>
      </c>
      <c r="BL364" s="17" t="s">
        <v>237</v>
      </c>
      <c r="BM364" s="246" t="s">
        <v>949</v>
      </c>
    </row>
    <row r="365" s="12" customFormat="1" ht="22.8" customHeight="1">
      <c r="A365" s="12"/>
      <c r="B365" s="220"/>
      <c r="C365" s="221"/>
      <c r="D365" s="222" t="s">
        <v>77</v>
      </c>
      <c r="E365" s="252" t="s">
        <v>495</v>
      </c>
      <c r="F365" s="252" t="s">
        <v>496</v>
      </c>
      <c r="G365" s="221"/>
      <c r="H365" s="221"/>
      <c r="I365" s="224"/>
      <c r="J365" s="253">
        <f>BK365</f>
        <v>0</v>
      </c>
      <c r="K365" s="221"/>
      <c r="L365" s="226"/>
      <c r="M365" s="227"/>
      <c r="N365" s="228"/>
      <c r="O365" s="228"/>
      <c r="P365" s="229">
        <f>SUM(P366:P382)</f>
        <v>0</v>
      </c>
      <c r="Q365" s="228"/>
      <c r="R365" s="229">
        <f>SUM(R366:R382)</f>
        <v>0.040152399999999998</v>
      </c>
      <c r="S365" s="228"/>
      <c r="T365" s="230">
        <f>SUM(T366:T382)</f>
        <v>0.10000000000000001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31" t="s">
        <v>88</v>
      </c>
      <c r="AT365" s="232" t="s">
        <v>77</v>
      </c>
      <c r="AU365" s="232" t="s">
        <v>86</v>
      </c>
      <c r="AY365" s="231" t="s">
        <v>147</v>
      </c>
      <c r="BK365" s="233">
        <f>SUM(BK366:BK382)</f>
        <v>0</v>
      </c>
    </row>
    <row r="366" s="2" customFormat="1" ht="21.75" customHeight="1">
      <c r="A366" s="38"/>
      <c r="B366" s="39"/>
      <c r="C366" s="234" t="s">
        <v>950</v>
      </c>
      <c r="D366" s="234" t="s">
        <v>148</v>
      </c>
      <c r="E366" s="235" t="s">
        <v>951</v>
      </c>
      <c r="F366" s="236" t="s">
        <v>952</v>
      </c>
      <c r="G366" s="237" t="s">
        <v>214</v>
      </c>
      <c r="H366" s="238">
        <v>1.3999999999999999</v>
      </c>
      <c r="I366" s="239"/>
      <c r="J366" s="240">
        <f>ROUND(I366*H366,2)</f>
        <v>0</v>
      </c>
      <c r="K366" s="241"/>
      <c r="L366" s="44"/>
      <c r="M366" s="242" t="s">
        <v>1</v>
      </c>
      <c r="N366" s="243" t="s">
        <v>43</v>
      </c>
      <c r="O366" s="91"/>
      <c r="P366" s="244">
        <f>O366*H366</f>
        <v>0</v>
      </c>
      <c r="Q366" s="244">
        <v>0.00040000000000000002</v>
      </c>
      <c r="R366" s="244">
        <f>Q366*H366</f>
        <v>0.00055999999999999995</v>
      </c>
      <c r="S366" s="244">
        <v>0</v>
      </c>
      <c r="T366" s="245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6" t="s">
        <v>237</v>
      </c>
      <c r="AT366" s="246" t="s">
        <v>148</v>
      </c>
      <c r="AU366" s="246" t="s">
        <v>88</v>
      </c>
      <c r="AY366" s="17" t="s">
        <v>147</v>
      </c>
      <c r="BE366" s="247">
        <f>IF(N366="základní",J366,0)</f>
        <v>0</v>
      </c>
      <c r="BF366" s="247">
        <f>IF(N366="snížená",J366,0)</f>
        <v>0</v>
      </c>
      <c r="BG366" s="247">
        <f>IF(N366="zákl. přenesená",J366,0)</f>
        <v>0</v>
      </c>
      <c r="BH366" s="247">
        <f>IF(N366="sníž. přenesená",J366,0)</f>
        <v>0</v>
      </c>
      <c r="BI366" s="247">
        <f>IF(N366="nulová",J366,0)</f>
        <v>0</v>
      </c>
      <c r="BJ366" s="17" t="s">
        <v>86</v>
      </c>
      <c r="BK366" s="247">
        <f>ROUND(I366*H366,2)</f>
        <v>0</v>
      </c>
      <c r="BL366" s="17" t="s">
        <v>237</v>
      </c>
      <c r="BM366" s="246" t="s">
        <v>953</v>
      </c>
    </row>
    <row r="367" s="13" customFormat="1">
      <c r="A367" s="13"/>
      <c r="B367" s="254"/>
      <c r="C367" s="255"/>
      <c r="D367" s="248" t="s">
        <v>171</v>
      </c>
      <c r="E367" s="256" t="s">
        <v>1</v>
      </c>
      <c r="F367" s="257" t="s">
        <v>954</v>
      </c>
      <c r="G367" s="255"/>
      <c r="H367" s="258">
        <v>1.3999999999999999</v>
      </c>
      <c r="I367" s="259"/>
      <c r="J367" s="255"/>
      <c r="K367" s="255"/>
      <c r="L367" s="260"/>
      <c r="M367" s="261"/>
      <c r="N367" s="262"/>
      <c r="O367" s="262"/>
      <c r="P367" s="262"/>
      <c r="Q367" s="262"/>
      <c r="R367" s="262"/>
      <c r="S367" s="262"/>
      <c r="T367" s="26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4" t="s">
        <v>171</v>
      </c>
      <c r="AU367" s="264" t="s">
        <v>88</v>
      </c>
      <c r="AV367" s="13" t="s">
        <v>88</v>
      </c>
      <c r="AW367" s="13" t="s">
        <v>34</v>
      </c>
      <c r="AX367" s="13" t="s">
        <v>86</v>
      </c>
      <c r="AY367" s="264" t="s">
        <v>147</v>
      </c>
    </row>
    <row r="368" s="2" customFormat="1" ht="33" customHeight="1">
      <c r="A368" s="38"/>
      <c r="B368" s="39"/>
      <c r="C368" s="276" t="s">
        <v>955</v>
      </c>
      <c r="D368" s="276" t="s">
        <v>154</v>
      </c>
      <c r="E368" s="277" t="s">
        <v>956</v>
      </c>
      <c r="F368" s="278" t="s">
        <v>957</v>
      </c>
      <c r="G368" s="279" t="s">
        <v>179</v>
      </c>
      <c r="H368" s="280">
        <v>4</v>
      </c>
      <c r="I368" s="281"/>
      <c r="J368" s="282">
        <f>ROUND(I368*H368,2)</f>
        <v>0</v>
      </c>
      <c r="K368" s="283"/>
      <c r="L368" s="284"/>
      <c r="M368" s="285" t="s">
        <v>1</v>
      </c>
      <c r="N368" s="286" t="s">
        <v>43</v>
      </c>
      <c r="O368" s="91"/>
      <c r="P368" s="244">
        <f>O368*H368</f>
        <v>0</v>
      </c>
      <c r="Q368" s="244">
        <v>0</v>
      </c>
      <c r="R368" s="244">
        <f>Q368*H368</f>
        <v>0</v>
      </c>
      <c r="S368" s="244">
        <v>0</v>
      </c>
      <c r="T368" s="245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46" t="s">
        <v>270</v>
      </c>
      <c r="AT368" s="246" t="s">
        <v>154</v>
      </c>
      <c r="AU368" s="246" t="s">
        <v>88</v>
      </c>
      <c r="AY368" s="17" t="s">
        <v>147</v>
      </c>
      <c r="BE368" s="247">
        <f>IF(N368="základní",J368,0)</f>
        <v>0</v>
      </c>
      <c r="BF368" s="247">
        <f>IF(N368="snížená",J368,0)</f>
        <v>0</v>
      </c>
      <c r="BG368" s="247">
        <f>IF(N368="zákl. přenesená",J368,0)</f>
        <v>0</v>
      </c>
      <c r="BH368" s="247">
        <f>IF(N368="sníž. přenesená",J368,0)</f>
        <v>0</v>
      </c>
      <c r="BI368" s="247">
        <f>IF(N368="nulová",J368,0)</f>
        <v>0</v>
      </c>
      <c r="BJ368" s="17" t="s">
        <v>86</v>
      </c>
      <c r="BK368" s="247">
        <f>ROUND(I368*H368,2)</f>
        <v>0</v>
      </c>
      <c r="BL368" s="17" t="s">
        <v>237</v>
      </c>
      <c r="BM368" s="246" t="s">
        <v>958</v>
      </c>
    </row>
    <row r="369" s="2" customFormat="1">
      <c r="A369" s="38"/>
      <c r="B369" s="39"/>
      <c r="C369" s="40"/>
      <c r="D369" s="248" t="s">
        <v>152</v>
      </c>
      <c r="E369" s="40"/>
      <c r="F369" s="249" t="s">
        <v>959</v>
      </c>
      <c r="G369" s="40"/>
      <c r="H369" s="40"/>
      <c r="I369" s="144"/>
      <c r="J369" s="40"/>
      <c r="K369" s="40"/>
      <c r="L369" s="44"/>
      <c r="M369" s="250"/>
      <c r="N369" s="251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152</v>
      </c>
      <c r="AU369" s="17" t="s">
        <v>88</v>
      </c>
    </row>
    <row r="370" s="2" customFormat="1" ht="21.75" customHeight="1">
      <c r="A370" s="38"/>
      <c r="B370" s="39"/>
      <c r="C370" s="234" t="s">
        <v>960</v>
      </c>
      <c r="D370" s="234" t="s">
        <v>148</v>
      </c>
      <c r="E370" s="235" t="s">
        <v>961</v>
      </c>
      <c r="F370" s="236" t="s">
        <v>962</v>
      </c>
      <c r="G370" s="237" t="s">
        <v>179</v>
      </c>
      <c r="H370" s="238">
        <v>3</v>
      </c>
      <c r="I370" s="239"/>
      <c r="J370" s="240">
        <f>ROUND(I370*H370,2)</f>
        <v>0</v>
      </c>
      <c r="K370" s="241"/>
      <c r="L370" s="44"/>
      <c r="M370" s="242" t="s">
        <v>1</v>
      </c>
      <c r="N370" s="243" t="s">
        <v>43</v>
      </c>
      <c r="O370" s="91"/>
      <c r="P370" s="244">
        <f>O370*H370</f>
        <v>0</v>
      </c>
      <c r="Q370" s="244">
        <v>0</v>
      </c>
      <c r="R370" s="244">
        <f>Q370*H370</f>
        <v>0</v>
      </c>
      <c r="S370" s="244">
        <v>0</v>
      </c>
      <c r="T370" s="245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46" t="s">
        <v>237</v>
      </c>
      <c r="AT370" s="246" t="s">
        <v>148</v>
      </c>
      <c r="AU370" s="246" t="s">
        <v>88</v>
      </c>
      <c r="AY370" s="17" t="s">
        <v>147</v>
      </c>
      <c r="BE370" s="247">
        <f>IF(N370="základní",J370,0)</f>
        <v>0</v>
      </c>
      <c r="BF370" s="247">
        <f>IF(N370="snížená",J370,0)</f>
        <v>0</v>
      </c>
      <c r="BG370" s="247">
        <f>IF(N370="zákl. přenesená",J370,0)</f>
        <v>0</v>
      </c>
      <c r="BH370" s="247">
        <f>IF(N370="sníž. přenesená",J370,0)</f>
        <v>0</v>
      </c>
      <c r="BI370" s="247">
        <f>IF(N370="nulová",J370,0)</f>
        <v>0</v>
      </c>
      <c r="BJ370" s="17" t="s">
        <v>86</v>
      </c>
      <c r="BK370" s="247">
        <f>ROUND(I370*H370,2)</f>
        <v>0</v>
      </c>
      <c r="BL370" s="17" t="s">
        <v>237</v>
      </c>
      <c r="BM370" s="246" t="s">
        <v>963</v>
      </c>
    </row>
    <row r="371" s="2" customFormat="1" ht="21.75" customHeight="1">
      <c r="A371" s="38"/>
      <c r="B371" s="39"/>
      <c r="C371" s="276" t="s">
        <v>964</v>
      </c>
      <c r="D371" s="276" t="s">
        <v>154</v>
      </c>
      <c r="E371" s="277" t="s">
        <v>965</v>
      </c>
      <c r="F371" s="278" t="s">
        <v>966</v>
      </c>
      <c r="G371" s="279" t="s">
        <v>179</v>
      </c>
      <c r="H371" s="280">
        <v>3</v>
      </c>
      <c r="I371" s="281"/>
      <c r="J371" s="282">
        <f>ROUND(I371*H371,2)</f>
        <v>0</v>
      </c>
      <c r="K371" s="283"/>
      <c r="L371" s="284"/>
      <c r="M371" s="285" t="s">
        <v>1</v>
      </c>
      <c r="N371" s="286" t="s">
        <v>43</v>
      </c>
      <c r="O371" s="91"/>
      <c r="P371" s="244">
        <f>O371*H371</f>
        <v>0</v>
      </c>
      <c r="Q371" s="244">
        <v>0.0014</v>
      </c>
      <c r="R371" s="244">
        <f>Q371*H371</f>
        <v>0.0041999999999999997</v>
      </c>
      <c r="S371" s="244">
        <v>0</v>
      </c>
      <c r="T371" s="245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6" t="s">
        <v>270</v>
      </c>
      <c r="AT371" s="246" t="s">
        <v>154</v>
      </c>
      <c r="AU371" s="246" t="s">
        <v>88</v>
      </c>
      <c r="AY371" s="17" t="s">
        <v>147</v>
      </c>
      <c r="BE371" s="247">
        <f>IF(N371="základní",J371,0)</f>
        <v>0</v>
      </c>
      <c r="BF371" s="247">
        <f>IF(N371="snížená",J371,0)</f>
        <v>0</v>
      </c>
      <c r="BG371" s="247">
        <f>IF(N371="zákl. přenesená",J371,0)</f>
        <v>0</v>
      </c>
      <c r="BH371" s="247">
        <f>IF(N371="sníž. přenesená",J371,0)</f>
        <v>0</v>
      </c>
      <c r="BI371" s="247">
        <f>IF(N371="nulová",J371,0)</f>
        <v>0</v>
      </c>
      <c r="BJ371" s="17" t="s">
        <v>86</v>
      </c>
      <c r="BK371" s="247">
        <f>ROUND(I371*H371,2)</f>
        <v>0</v>
      </c>
      <c r="BL371" s="17" t="s">
        <v>237</v>
      </c>
      <c r="BM371" s="246" t="s">
        <v>967</v>
      </c>
    </row>
    <row r="372" s="2" customFormat="1">
      <c r="A372" s="38"/>
      <c r="B372" s="39"/>
      <c r="C372" s="40"/>
      <c r="D372" s="248" t="s">
        <v>152</v>
      </c>
      <c r="E372" s="40"/>
      <c r="F372" s="249" t="s">
        <v>968</v>
      </c>
      <c r="G372" s="40"/>
      <c r="H372" s="40"/>
      <c r="I372" s="144"/>
      <c r="J372" s="40"/>
      <c r="K372" s="40"/>
      <c r="L372" s="44"/>
      <c r="M372" s="250"/>
      <c r="N372" s="251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152</v>
      </c>
      <c r="AU372" s="17" t="s">
        <v>88</v>
      </c>
    </row>
    <row r="373" s="2" customFormat="1" ht="21.75" customHeight="1">
      <c r="A373" s="38"/>
      <c r="B373" s="39"/>
      <c r="C373" s="276" t="s">
        <v>969</v>
      </c>
      <c r="D373" s="276" t="s">
        <v>154</v>
      </c>
      <c r="E373" s="277" t="s">
        <v>970</v>
      </c>
      <c r="F373" s="278" t="s">
        <v>971</v>
      </c>
      <c r="G373" s="279" t="s">
        <v>179</v>
      </c>
      <c r="H373" s="280">
        <v>3</v>
      </c>
      <c r="I373" s="281"/>
      <c r="J373" s="282">
        <f>ROUND(I373*H373,2)</f>
        <v>0</v>
      </c>
      <c r="K373" s="283"/>
      <c r="L373" s="284"/>
      <c r="M373" s="285" t="s">
        <v>1</v>
      </c>
      <c r="N373" s="286" t="s">
        <v>43</v>
      </c>
      <c r="O373" s="91"/>
      <c r="P373" s="244">
        <f>O373*H373</f>
        <v>0</v>
      </c>
      <c r="Q373" s="244">
        <v>0.00014999999999999999</v>
      </c>
      <c r="R373" s="244">
        <f>Q373*H373</f>
        <v>0.00044999999999999999</v>
      </c>
      <c r="S373" s="244">
        <v>0</v>
      </c>
      <c r="T373" s="245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6" t="s">
        <v>270</v>
      </c>
      <c r="AT373" s="246" t="s">
        <v>154</v>
      </c>
      <c r="AU373" s="246" t="s">
        <v>88</v>
      </c>
      <c r="AY373" s="17" t="s">
        <v>147</v>
      </c>
      <c r="BE373" s="247">
        <f>IF(N373="základní",J373,0)</f>
        <v>0</v>
      </c>
      <c r="BF373" s="247">
        <f>IF(N373="snížená",J373,0)</f>
        <v>0</v>
      </c>
      <c r="BG373" s="247">
        <f>IF(N373="zákl. přenesená",J373,0)</f>
        <v>0</v>
      </c>
      <c r="BH373" s="247">
        <f>IF(N373="sníž. přenesená",J373,0)</f>
        <v>0</v>
      </c>
      <c r="BI373" s="247">
        <f>IF(N373="nulová",J373,0)</f>
        <v>0</v>
      </c>
      <c r="BJ373" s="17" t="s">
        <v>86</v>
      </c>
      <c r="BK373" s="247">
        <f>ROUND(I373*H373,2)</f>
        <v>0</v>
      </c>
      <c r="BL373" s="17" t="s">
        <v>237</v>
      </c>
      <c r="BM373" s="246" t="s">
        <v>972</v>
      </c>
    </row>
    <row r="374" s="2" customFormat="1" ht="16.5" customHeight="1">
      <c r="A374" s="38"/>
      <c r="B374" s="39"/>
      <c r="C374" s="234" t="s">
        <v>973</v>
      </c>
      <c r="D374" s="234" t="s">
        <v>148</v>
      </c>
      <c r="E374" s="235" t="s">
        <v>974</v>
      </c>
      <c r="F374" s="236" t="s">
        <v>975</v>
      </c>
      <c r="G374" s="237" t="s">
        <v>179</v>
      </c>
      <c r="H374" s="238">
        <v>1</v>
      </c>
      <c r="I374" s="239"/>
      <c r="J374" s="240">
        <f>ROUND(I374*H374,2)</f>
        <v>0</v>
      </c>
      <c r="K374" s="241"/>
      <c r="L374" s="44"/>
      <c r="M374" s="242" t="s">
        <v>1</v>
      </c>
      <c r="N374" s="243" t="s">
        <v>43</v>
      </c>
      <c r="O374" s="91"/>
      <c r="P374" s="244">
        <f>O374*H374</f>
        <v>0</v>
      </c>
      <c r="Q374" s="244">
        <v>0</v>
      </c>
      <c r="R374" s="244">
        <f>Q374*H374</f>
        <v>0</v>
      </c>
      <c r="S374" s="244">
        <v>0</v>
      </c>
      <c r="T374" s="245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46" t="s">
        <v>237</v>
      </c>
      <c r="AT374" s="246" t="s">
        <v>148</v>
      </c>
      <c r="AU374" s="246" t="s">
        <v>88</v>
      </c>
      <c r="AY374" s="17" t="s">
        <v>147</v>
      </c>
      <c r="BE374" s="247">
        <f>IF(N374="základní",J374,0)</f>
        <v>0</v>
      </c>
      <c r="BF374" s="247">
        <f>IF(N374="snížená",J374,0)</f>
        <v>0</v>
      </c>
      <c r="BG374" s="247">
        <f>IF(N374="zákl. přenesená",J374,0)</f>
        <v>0</v>
      </c>
      <c r="BH374" s="247">
        <f>IF(N374="sníž. přenesená",J374,0)</f>
        <v>0</v>
      </c>
      <c r="BI374" s="247">
        <f>IF(N374="nulová",J374,0)</f>
        <v>0</v>
      </c>
      <c r="BJ374" s="17" t="s">
        <v>86</v>
      </c>
      <c r="BK374" s="247">
        <f>ROUND(I374*H374,2)</f>
        <v>0</v>
      </c>
      <c r="BL374" s="17" t="s">
        <v>237</v>
      </c>
      <c r="BM374" s="246" t="s">
        <v>976</v>
      </c>
    </row>
    <row r="375" s="2" customFormat="1" ht="16.5" customHeight="1">
      <c r="A375" s="38"/>
      <c r="B375" s="39"/>
      <c r="C375" s="276" t="s">
        <v>977</v>
      </c>
      <c r="D375" s="276" t="s">
        <v>154</v>
      </c>
      <c r="E375" s="277" t="s">
        <v>978</v>
      </c>
      <c r="F375" s="278" t="s">
        <v>979</v>
      </c>
      <c r="G375" s="279" t="s">
        <v>179</v>
      </c>
      <c r="H375" s="280">
        <v>1</v>
      </c>
      <c r="I375" s="281"/>
      <c r="J375" s="282">
        <f>ROUND(I375*H375,2)</f>
        <v>0</v>
      </c>
      <c r="K375" s="283"/>
      <c r="L375" s="284"/>
      <c r="M375" s="285" t="s">
        <v>1</v>
      </c>
      <c r="N375" s="286" t="s">
        <v>43</v>
      </c>
      <c r="O375" s="91"/>
      <c r="P375" s="244">
        <f>O375*H375</f>
        <v>0</v>
      </c>
      <c r="Q375" s="244">
        <v>0.0023999999999999998</v>
      </c>
      <c r="R375" s="244">
        <f>Q375*H375</f>
        <v>0.0023999999999999998</v>
      </c>
      <c r="S375" s="244">
        <v>0</v>
      </c>
      <c r="T375" s="245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46" t="s">
        <v>270</v>
      </c>
      <c r="AT375" s="246" t="s">
        <v>154</v>
      </c>
      <c r="AU375" s="246" t="s">
        <v>88</v>
      </c>
      <c r="AY375" s="17" t="s">
        <v>147</v>
      </c>
      <c r="BE375" s="247">
        <f>IF(N375="základní",J375,0)</f>
        <v>0</v>
      </c>
      <c r="BF375" s="247">
        <f>IF(N375="snížená",J375,0)</f>
        <v>0</v>
      </c>
      <c r="BG375" s="247">
        <f>IF(N375="zákl. přenesená",J375,0)</f>
        <v>0</v>
      </c>
      <c r="BH375" s="247">
        <f>IF(N375="sníž. přenesená",J375,0)</f>
        <v>0</v>
      </c>
      <c r="BI375" s="247">
        <f>IF(N375="nulová",J375,0)</f>
        <v>0</v>
      </c>
      <c r="BJ375" s="17" t="s">
        <v>86</v>
      </c>
      <c r="BK375" s="247">
        <f>ROUND(I375*H375,2)</f>
        <v>0</v>
      </c>
      <c r="BL375" s="17" t="s">
        <v>237</v>
      </c>
      <c r="BM375" s="246" t="s">
        <v>980</v>
      </c>
    </row>
    <row r="376" s="2" customFormat="1" ht="16.5" customHeight="1">
      <c r="A376" s="38"/>
      <c r="B376" s="39"/>
      <c r="C376" s="234" t="s">
        <v>981</v>
      </c>
      <c r="D376" s="234" t="s">
        <v>148</v>
      </c>
      <c r="E376" s="235" t="s">
        <v>982</v>
      </c>
      <c r="F376" s="236" t="s">
        <v>983</v>
      </c>
      <c r="G376" s="237" t="s">
        <v>214</v>
      </c>
      <c r="H376" s="238">
        <v>6.4800000000000004</v>
      </c>
      <c r="I376" s="239"/>
      <c r="J376" s="240">
        <f>ROUND(I376*H376,2)</f>
        <v>0</v>
      </c>
      <c r="K376" s="241"/>
      <c r="L376" s="44"/>
      <c r="M376" s="242" t="s">
        <v>1</v>
      </c>
      <c r="N376" s="243" t="s">
        <v>43</v>
      </c>
      <c r="O376" s="91"/>
      <c r="P376" s="244">
        <f>O376*H376</f>
        <v>0</v>
      </c>
      <c r="Q376" s="244">
        <v>0.00038000000000000002</v>
      </c>
      <c r="R376" s="244">
        <f>Q376*H376</f>
        <v>0.0024624000000000004</v>
      </c>
      <c r="S376" s="244">
        <v>0</v>
      </c>
      <c r="T376" s="245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46" t="s">
        <v>237</v>
      </c>
      <c r="AT376" s="246" t="s">
        <v>148</v>
      </c>
      <c r="AU376" s="246" t="s">
        <v>88</v>
      </c>
      <c r="AY376" s="17" t="s">
        <v>147</v>
      </c>
      <c r="BE376" s="247">
        <f>IF(N376="základní",J376,0)</f>
        <v>0</v>
      </c>
      <c r="BF376" s="247">
        <f>IF(N376="snížená",J376,0)</f>
        <v>0</v>
      </c>
      <c r="BG376" s="247">
        <f>IF(N376="zákl. přenesená",J376,0)</f>
        <v>0</v>
      </c>
      <c r="BH376" s="247">
        <f>IF(N376="sníž. přenesená",J376,0)</f>
        <v>0</v>
      </c>
      <c r="BI376" s="247">
        <f>IF(N376="nulová",J376,0)</f>
        <v>0</v>
      </c>
      <c r="BJ376" s="17" t="s">
        <v>86</v>
      </c>
      <c r="BK376" s="247">
        <f>ROUND(I376*H376,2)</f>
        <v>0</v>
      </c>
      <c r="BL376" s="17" t="s">
        <v>237</v>
      </c>
      <c r="BM376" s="246" t="s">
        <v>984</v>
      </c>
    </row>
    <row r="377" s="2" customFormat="1">
      <c r="A377" s="38"/>
      <c r="B377" s="39"/>
      <c r="C377" s="40"/>
      <c r="D377" s="248" t="s">
        <v>152</v>
      </c>
      <c r="E377" s="40"/>
      <c r="F377" s="249" t="s">
        <v>985</v>
      </c>
      <c r="G377" s="40"/>
      <c r="H377" s="40"/>
      <c r="I377" s="144"/>
      <c r="J377" s="40"/>
      <c r="K377" s="40"/>
      <c r="L377" s="44"/>
      <c r="M377" s="250"/>
      <c r="N377" s="251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152</v>
      </c>
      <c r="AU377" s="17" t="s">
        <v>88</v>
      </c>
    </row>
    <row r="378" s="13" customFormat="1">
      <c r="A378" s="13"/>
      <c r="B378" s="254"/>
      <c r="C378" s="255"/>
      <c r="D378" s="248" t="s">
        <v>171</v>
      </c>
      <c r="E378" s="256" t="s">
        <v>1</v>
      </c>
      <c r="F378" s="257" t="s">
        <v>986</v>
      </c>
      <c r="G378" s="255"/>
      <c r="H378" s="258">
        <v>6.4800000000000004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4" t="s">
        <v>171</v>
      </c>
      <c r="AU378" s="264" t="s">
        <v>88</v>
      </c>
      <c r="AV378" s="13" t="s">
        <v>88</v>
      </c>
      <c r="AW378" s="13" t="s">
        <v>34</v>
      </c>
      <c r="AX378" s="13" t="s">
        <v>86</v>
      </c>
      <c r="AY378" s="264" t="s">
        <v>147</v>
      </c>
    </row>
    <row r="379" s="2" customFormat="1" ht="21.75" customHeight="1">
      <c r="A379" s="38"/>
      <c r="B379" s="39"/>
      <c r="C379" s="234" t="s">
        <v>987</v>
      </c>
      <c r="D379" s="234" t="s">
        <v>148</v>
      </c>
      <c r="E379" s="235" t="s">
        <v>988</v>
      </c>
      <c r="F379" s="236" t="s">
        <v>989</v>
      </c>
      <c r="G379" s="237" t="s">
        <v>179</v>
      </c>
      <c r="H379" s="238">
        <v>2</v>
      </c>
      <c r="I379" s="239"/>
      <c r="J379" s="240">
        <f>ROUND(I379*H379,2)</f>
        <v>0</v>
      </c>
      <c r="K379" s="241"/>
      <c r="L379" s="44"/>
      <c r="M379" s="242" t="s">
        <v>1</v>
      </c>
      <c r="N379" s="243" t="s">
        <v>43</v>
      </c>
      <c r="O379" s="91"/>
      <c r="P379" s="244">
        <f>O379*H379</f>
        <v>0</v>
      </c>
      <c r="Q379" s="244">
        <v>4.0000000000000003E-05</v>
      </c>
      <c r="R379" s="244">
        <f>Q379*H379</f>
        <v>8.0000000000000007E-05</v>
      </c>
      <c r="S379" s="244">
        <v>0</v>
      </c>
      <c r="T379" s="245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46" t="s">
        <v>150</v>
      </c>
      <c r="AT379" s="246" t="s">
        <v>148</v>
      </c>
      <c r="AU379" s="246" t="s">
        <v>88</v>
      </c>
      <c r="AY379" s="17" t="s">
        <v>147</v>
      </c>
      <c r="BE379" s="247">
        <f>IF(N379="základní",J379,0)</f>
        <v>0</v>
      </c>
      <c r="BF379" s="247">
        <f>IF(N379="snížená",J379,0)</f>
        <v>0</v>
      </c>
      <c r="BG379" s="247">
        <f>IF(N379="zákl. přenesená",J379,0)</f>
        <v>0</v>
      </c>
      <c r="BH379" s="247">
        <f>IF(N379="sníž. přenesená",J379,0)</f>
        <v>0</v>
      </c>
      <c r="BI379" s="247">
        <f>IF(N379="nulová",J379,0)</f>
        <v>0</v>
      </c>
      <c r="BJ379" s="17" t="s">
        <v>86</v>
      </c>
      <c r="BK379" s="247">
        <f>ROUND(I379*H379,2)</f>
        <v>0</v>
      </c>
      <c r="BL379" s="17" t="s">
        <v>150</v>
      </c>
      <c r="BM379" s="246" t="s">
        <v>990</v>
      </c>
    </row>
    <row r="380" s="2" customFormat="1" ht="21.75" customHeight="1">
      <c r="A380" s="38"/>
      <c r="B380" s="39"/>
      <c r="C380" s="276" t="s">
        <v>991</v>
      </c>
      <c r="D380" s="276" t="s">
        <v>154</v>
      </c>
      <c r="E380" s="277" t="s">
        <v>992</v>
      </c>
      <c r="F380" s="278" t="s">
        <v>993</v>
      </c>
      <c r="G380" s="279" t="s">
        <v>179</v>
      </c>
      <c r="H380" s="280">
        <v>2</v>
      </c>
      <c r="I380" s="281"/>
      <c r="J380" s="282">
        <f>ROUND(I380*H380,2)</f>
        <v>0</v>
      </c>
      <c r="K380" s="283"/>
      <c r="L380" s="284"/>
      <c r="M380" s="285" t="s">
        <v>1</v>
      </c>
      <c r="N380" s="286" t="s">
        <v>43</v>
      </c>
      <c r="O380" s="91"/>
      <c r="P380" s="244">
        <f>O380*H380</f>
        <v>0</v>
      </c>
      <c r="Q380" s="244">
        <v>0.014999999999999999</v>
      </c>
      <c r="R380" s="244">
        <f>Q380*H380</f>
        <v>0.029999999999999999</v>
      </c>
      <c r="S380" s="244">
        <v>0</v>
      </c>
      <c r="T380" s="245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6" t="s">
        <v>150</v>
      </c>
      <c r="AT380" s="246" t="s">
        <v>154</v>
      </c>
      <c r="AU380" s="246" t="s">
        <v>88</v>
      </c>
      <c r="AY380" s="17" t="s">
        <v>147</v>
      </c>
      <c r="BE380" s="247">
        <f>IF(N380="základní",J380,0)</f>
        <v>0</v>
      </c>
      <c r="BF380" s="247">
        <f>IF(N380="snížená",J380,0)</f>
        <v>0</v>
      </c>
      <c r="BG380" s="247">
        <f>IF(N380="zákl. přenesená",J380,0)</f>
        <v>0</v>
      </c>
      <c r="BH380" s="247">
        <f>IF(N380="sníž. přenesená",J380,0)</f>
        <v>0</v>
      </c>
      <c r="BI380" s="247">
        <f>IF(N380="nulová",J380,0)</f>
        <v>0</v>
      </c>
      <c r="BJ380" s="17" t="s">
        <v>86</v>
      </c>
      <c r="BK380" s="247">
        <f>ROUND(I380*H380,2)</f>
        <v>0</v>
      </c>
      <c r="BL380" s="17" t="s">
        <v>150</v>
      </c>
      <c r="BM380" s="246" t="s">
        <v>994</v>
      </c>
    </row>
    <row r="381" s="2" customFormat="1" ht="21.75" customHeight="1">
      <c r="A381" s="38"/>
      <c r="B381" s="39"/>
      <c r="C381" s="234" t="s">
        <v>995</v>
      </c>
      <c r="D381" s="234" t="s">
        <v>148</v>
      </c>
      <c r="E381" s="235" t="s">
        <v>996</v>
      </c>
      <c r="F381" s="236" t="s">
        <v>997</v>
      </c>
      <c r="G381" s="237" t="s">
        <v>998</v>
      </c>
      <c r="H381" s="238">
        <v>100</v>
      </c>
      <c r="I381" s="239"/>
      <c r="J381" s="240">
        <f>ROUND(I381*H381,2)</f>
        <v>0</v>
      </c>
      <c r="K381" s="241"/>
      <c r="L381" s="44"/>
      <c r="M381" s="242" t="s">
        <v>1</v>
      </c>
      <c r="N381" s="243" t="s">
        <v>43</v>
      </c>
      <c r="O381" s="91"/>
      <c r="P381" s="244">
        <f>O381*H381</f>
        <v>0</v>
      </c>
      <c r="Q381" s="244">
        <v>0</v>
      </c>
      <c r="R381" s="244">
        <f>Q381*H381</f>
        <v>0</v>
      </c>
      <c r="S381" s="244">
        <v>0.001</v>
      </c>
      <c r="T381" s="245">
        <f>S381*H381</f>
        <v>0.10000000000000001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6" t="s">
        <v>237</v>
      </c>
      <c r="AT381" s="246" t="s">
        <v>148</v>
      </c>
      <c r="AU381" s="246" t="s">
        <v>88</v>
      </c>
      <c r="AY381" s="17" t="s">
        <v>147</v>
      </c>
      <c r="BE381" s="247">
        <f>IF(N381="základní",J381,0)</f>
        <v>0</v>
      </c>
      <c r="BF381" s="247">
        <f>IF(N381="snížená",J381,0)</f>
        <v>0</v>
      </c>
      <c r="BG381" s="247">
        <f>IF(N381="zákl. přenesená",J381,0)</f>
        <v>0</v>
      </c>
      <c r="BH381" s="247">
        <f>IF(N381="sníž. přenesená",J381,0)</f>
        <v>0</v>
      </c>
      <c r="BI381" s="247">
        <f>IF(N381="nulová",J381,0)</f>
        <v>0</v>
      </c>
      <c r="BJ381" s="17" t="s">
        <v>86</v>
      </c>
      <c r="BK381" s="247">
        <f>ROUND(I381*H381,2)</f>
        <v>0</v>
      </c>
      <c r="BL381" s="17" t="s">
        <v>237</v>
      </c>
      <c r="BM381" s="246" t="s">
        <v>999</v>
      </c>
    </row>
    <row r="382" s="2" customFormat="1" ht="21.75" customHeight="1">
      <c r="A382" s="38"/>
      <c r="B382" s="39"/>
      <c r="C382" s="234" t="s">
        <v>1000</v>
      </c>
      <c r="D382" s="234" t="s">
        <v>148</v>
      </c>
      <c r="E382" s="235" t="s">
        <v>515</v>
      </c>
      <c r="F382" s="236" t="s">
        <v>516</v>
      </c>
      <c r="G382" s="237" t="s">
        <v>373</v>
      </c>
      <c r="H382" s="298"/>
      <c r="I382" s="239"/>
      <c r="J382" s="240">
        <f>ROUND(I382*H382,2)</f>
        <v>0</v>
      </c>
      <c r="K382" s="241"/>
      <c r="L382" s="44"/>
      <c r="M382" s="242" t="s">
        <v>1</v>
      </c>
      <c r="N382" s="243" t="s">
        <v>43</v>
      </c>
      <c r="O382" s="91"/>
      <c r="P382" s="244">
        <f>O382*H382</f>
        <v>0</v>
      </c>
      <c r="Q382" s="244">
        <v>0</v>
      </c>
      <c r="R382" s="244">
        <f>Q382*H382</f>
        <v>0</v>
      </c>
      <c r="S382" s="244">
        <v>0</v>
      </c>
      <c r="T382" s="245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46" t="s">
        <v>237</v>
      </c>
      <c r="AT382" s="246" t="s">
        <v>148</v>
      </c>
      <c r="AU382" s="246" t="s">
        <v>88</v>
      </c>
      <c r="AY382" s="17" t="s">
        <v>147</v>
      </c>
      <c r="BE382" s="247">
        <f>IF(N382="základní",J382,0)</f>
        <v>0</v>
      </c>
      <c r="BF382" s="247">
        <f>IF(N382="snížená",J382,0)</f>
        <v>0</v>
      </c>
      <c r="BG382" s="247">
        <f>IF(N382="zákl. přenesená",J382,0)</f>
        <v>0</v>
      </c>
      <c r="BH382" s="247">
        <f>IF(N382="sníž. přenesená",J382,0)</f>
        <v>0</v>
      </c>
      <c r="BI382" s="247">
        <f>IF(N382="nulová",J382,0)</f>
        <v>0</v>
      </c>
      <c r="BJ382" s="17" t="s">
        <v>86</v>
      </c>
      <c r="BK382" s="247">
        <f>ROUND(I382*H382,2)</f>
        <v>0</v>
      </c>
      <c r="BL382" s="17" t="s">
        <v>237</v>
      </c>
      <c r="BM382" s="246" t="s">
        <v>1001</v>
      </c>
    </row>
    <row r="383" s="12" customFormat="1" ht="22.8" customHeight="1">
      <c r="A383" s="12"/>
      <c r="B383" s="220"/>
      <c r="C383" s="221"/>
      <c r="D383" s="222" t="s">
        <v>77</v>
      </c>
      <c r="E383" s="252" t="s">
        <v>1002</v>
      </c>
      <c r="F383" s="252" t="s">
        <v>1003</v>
      </c>
      <c r="G383" s="221"/>
      <c r="H383" s="221"/>
      <c r="I383" s="224"/>
      <c r="J383" s="253">
        <f>BK383</f>
        <v>0</v>
      </c>
      <c r="K383" s="221"/>
      <c r="L383" s="226"/>
      <c r="M383" s="227"/>
      <c r="N383" s="228"/>
      <c r="O383" s="228"/>
      <c r="P383" s="229">
        <f>SUM(P384:P392)</f>
        <v>0</v>
      </c>
      <c r="Q383" s="228"/>
      <c r="R383" s="229">
        <f>SUM(R384:R392)</f>
        <v>2.2302377999999998</v>
      </c>
      <c r="S383" s="228"/>
      <c r="T383" s="230">
        <f>SUM(T384:T392)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31" t="s">
        <v>88</v>
      </c>
      <c r="AT383" s="232" t="s">
        <v>77</v>
      </c>
      <c r="AU383" s="232" t="s">
        <v>86</v>
      </c>
      <c r="AY383" s="231" t="s">
        <v>147</v>
      </c>
      <c r="BK383" s="233">
        <f>SUM(BK384:BK392)</f>
        <v>0</v>
      </c>
    </row>
    <row r="384" s="2" customFormat="1" ht="21.75" customHeight="1">
      <c r="A384" s="38"/>
      <c r="B384" s="39"/>
      <c r="C384" s="234" t="s">
        <v>1004</v>
      </c>
      <c r="D384" s="234" t="s">
        <v>148</v>
      </c>
      <c r="E384" s="235" t="s">
        <v>1005</v>
      </c>
      <c r="F384" s="236" t="s">
        <v>1006</v>
      </c>
      <c r="G384" s="237" t="s">
        <v>214</v>
      </c>
      <c r="H384" s="238">
        <v>49.859999999999999</v>
      </c>
      <c r="I384" s="239"/>
      <c r="J384" s="240">
        <f>ROUND(I384*H384,2)</f>
        <v>0</v>
      </c>
      <c r="K384" s="241"/>
      <c r="L384" s="44"/>
      <c r="M384" s="242" t="s">
        <v>1</v>
      </c>
      <c r="N384" s="243" t="s">
        <v>43</v>
      </c>
      <c r="O384" s="91"/>
      <c r="P384" s="244">
        <f>O384*H384</f>
        <v>0</v>
      </c>
      <c r="Q384" s="244">
        <v>0.0077999999999999996</v>
      </c>
      <c r="R384" s="244">
        <f>Q384*H384</f>
        <v>0.38890799999999998</v>
      </c>
      <c r="S384" s="244">
        <v>0</v>
      </c>
      <c r="T384" s="245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6" t="s">
        <v>237</v>
      </c>
      <c r="AT384" s="246" t="s">
        <v>148</v>
      </c>
      <c r="AU384" s="246" t="s">
        <v>88</v>
      </c>
      <c r="AY384" s="17" t="s">
        <v>147</v>
      </c>
      <c r="BE384" s="247">
        <f>IF(N384="základní",J384,0)</f>
        <v>0</v>
      </c>
      <c r="BF384" s="247">
        <f>IF(N384="snížená",J384,0)</f>
        <v>0</v>
      </c>
      <c r="BG384" s="247">
        <f>IF(N384="zákl. přenesená",J384,0)</f>
        <v>0</v>
      </c>
      <c r="BH384" s="247">
        <f>IF(N384="sníž. přenesená",J384,0)</f>
        <v>0</v>
      </c>
      <c r="BI384" s="247">
        <f>IF(N384="nulová",J384,0)</f>
        <v>0</v>
      </c>
      <c r="BJ384" s="17" t="s">
        <v>86</v>
      </c>
      <c r="BK384" s="247">
        <f>ROUND(I384*H384,2)</f>
        <v>0</v>
      </c>
      <c r="BL384" s="17" t="s">
        <v>237</v>
      </c>
      <c r="BM384" s="246" t="s">
        <v>1007</v>
      </c>
    </row>
    <row r="385" s="13" customFormat="1">
      <c r="A385" s="13"/>
      <c r="B385" s="254"/>
      <c r="C385" s="255"/>
      <c r="D385" s="248" t="s">
        <v>171</v>
      </c>
      <c r="E385" s="256" t="s">
        <v>1</v>
      </c>
      <c r="F385" s="257" t="s">
        <v>675</v>
      </c>
      <c r="G385" s="255"/>
      <c r="H385" s="258">
        <v>36</v>
      </c>
      <c r="I385" s="259"/>
      <c r="J385" s="255"/>
      <c r="K385" s="255"/>
      <c r="L385" s="260"/>
      <c r="M385" s="261"/>
      <c r="N385" s="262"/>
      <c r="O385" s="262"/>
      <c r="P385" s="262"/>
      <c r="Q385" s="262"/>
      <c r="R385" s="262"/>
      <c r="S385" s="262"/>
      <c r="T385" s="26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4" t="s">
        <v>171</v>
      </c>
      <c r="AU385" s="264" t="s">
        <v>88</v>
      </c>
      <c r="AV385" s="13" t="s">
        <v>88</v>
      </c>
      <c r="AW385" s="13" t="s">
        <v>34</v>
      </c>
      <c r="AX385" s="13" t="s">
        <v>78</v>
      </c>
      <c r="AY385" s="264" t="s">
        <v>147</v>
      </c>
    </row>
    <row r="386" s="13" customFormat="1">
      <c r="A386" s="13"/>
      <c r="B386" s="254"/>
      <c r="C386" s="255"/>
      <c r="D386" s="248" t="s">
        <v>171</v>
      </c>
      <c r="E386" s="256" t="s">
        <v>1</v>
      </c>
      <c r="F386" s="257" t="s">
        <v>676</v>
      </c>
      <c r="G386" s="255"/>
      <c r="H386" s="258">
        <v>13.859999999999999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4" t="s">
        <v>171</v>
      </c>
      <c r="AU386" s="264" t="s">
        <v>88</v>
      </c>
      <c r="AV386" s="13" t="s">
        <v>88</v>
      </c>
      <c r="AW386" s="13" t="s">
        <v>34</v>
      </c>
      <c r="AX386" s="13" t="s">
        <v>78</v>
      </c>
      <c r="AY386" s="264" t="s">
        <v>147</v>
      </c>
    </row>
    <row r="387" s="14" customFormat="1">
      <c r="A387" s="14"/>
      <c r="B387" s="265"/>
      <c r="C387" s="266"/>
      <c r="D387" s="248" t="s">
        <v>171</v>
      </c>
      <c r="E387" s="267" t="s">
        <v>1</v>
      </c>
      <c r="F387" s="268" t="s">
        <v>176</v>
      </c>
      <c r="G387" s="266"/>
      <c r="H387" s="269">
        <v>49.859999999999999</v>
      </c>
      <c r="I387" s="270"/>
      <c r="J387" s="266"/>
      <c r="K387" s="266"/>
      <c r="L387" s="271"/>
      <c r="M387" s="272"/>
      <c r="N387" s="273"/>
      <c r="O387" s="273"/>
      <c r="P387" s="273"/>
      <c r="Q387" s="273"/>
      <c r="R387" s="273"/>
      <c r="S387" s="273"/>
      <c r="T387" s="27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5" t="s">
        <v>171</v>
      </c>
      <c r="AU387" s="275" t="s">
        <v>88</v>
      </c>
      <c r="AV387" s="14" t="s">
        <v>146</v>
      </c>
      <c r="AW387" s="14" t="s">
        <v>34</v>
      </c>
      <c r="AX387" s="14" t="s">
        <v>86</v>
      </c>
      <c r="AY387" s="275" t="s">
        <v>147</v>
      </c>
    </row>
    <row r="388" s="2" customFormat="1" ht="21.75" customHeight="1">
      <c r="A388" s="38"/>
      <c r="B388" s="39"/>
      <c r="C388" s="276" t="s">
        <v>1008</v>
      </c>
      <c r="D388" s="276" t="s">
        <v>154</v>
      </c>
      <c r="E388" s="277" t="s">
        <v>1009</v>
      </c>
      <c r="F388" s="278" t="s">
        <v>1010</v>
      </c>
      <c r="G388" s="279" t="s">
        <v>214</v>
      </c>
      <c r="H388" s="280">
        <v>54.845999999999997</v>
      </c>
      <c r="I388" s="281"/>
      <c r="J388" s="282">
        <f>ROUND(I388*H388,2)</f>
        <v>0</v>
      </c>
      <c r="K388" s="283"/>
      <c r="L388" s="284"/>
      <c r="M388" s="285" t="s">
        <v>1</v>
      </c>
      <c r="N388" s="286" t="s">
        <v>43</v>
      </c>
      <c r="O388" s="91"/>
      <c r="P388" s="244">
        <f>O388*H388</f>
        <v>0</v>
      </c>
      <c r="Q388" s="244">
        <v>0.033000000000000002</v>
      </c>
      <c r="R388" s="244">
        <f>Q388*H388</f>
        <v>1.8099179999999999</v>
      </c>
      <c r="S388" s="244">
        <v>0</v>
      </c>
      <c r="T388" s="245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46" t="s">
        <v>270</v>
      </c>
      <c r="AT388" s="246" t="s">
        <v>154</v>
      </c>
      <c r="AU388" s="246" t="s">
        <v>88</v>
      </c>
      <c r="AY388" s="17" t="s">
        <v>147</v>
      </c>
      <c r="BE388" s="247">
        <f>IF(N388="základní",J388,0)</f>
        <v>0</v>
      </c>
      <c r="BF388" s="247">
        <f>IF(N388="snížená",J388,0)</f>
        <v>0</v>
      </c>
      <c r="BG388" s="247">
        <f>IF(N388="zákl. přenesená",J388,0)</f>
        <v>0</v>
      </c>
      <c r="BH388" s="247">
        <f>IF(N388="sníž. přenesená",J388,0)</f>
        <v>0</v>
      </c>
      <c r="BI388" s="247">
        <f>IF(N388="nulová",J388,0)</f>
        <v>0</v>
      </c>
      <c r="BJ388" s="17" t="s">
        <v>86</v>
      </c>
      <c r="BK388" s="247">
        <f>ROUND(I388*H388,2)</f>
        <v>0</v>
      </c>
      <c r="BL388" s="17" t="s">
        <v>237</v>
      </c>
      <c r="BM388" s="246" t="s">
        <v>1011</v>
      </c>
    </row>
    <row r="389" s="13" customFormat="1">
      <c r="A389" s="13"/>
      <c r="B389" s="254"/>
      <c r="C389" s="255"/>
      <c r="D389" s="248" t="s">
        <v>171</v>
      </c>
      <c r="E389" s="255"/>
      <c r="F389" s="257" t="s">
        <v>1012</v>
      </c>
      <c r="G389" s="255"/>
      <c r="H389" s="258">
        <v>54.845999999999997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4" t="s">
        <v>171</v>
      </c>
      <c r="AU389" s="264" t="s">
        <v>88</v>
      </c>
      <c r="AV389" s="13" t="s">
        <v>88</v>
      </c>
      <c r="AW389" s="13" t="s">
        <v>4</v>
      </c>
      <c r="AX389" s="13" t="s">
        <v>86</v>
      </c>
      <c r="AY389" s="264" t="s">
        <v>147</v>
      </c>
    </row>
    <row r="390" s="2" customFormat="1" ht="16.5" customHeight="1">
      <c r="A390" s="38"/>
      <c r="B390" s="39"/>
      <c r="C390" s="234" t="s">
        <v>1013</v>
      </c>
      <c r="D390" s="234" t="s">
        <v>148</v>
      </c>
      <c r="E390" s="235" t="s">
        <v>1014</v>
      </c>
      <c r="F390" s="236" t="s">
        <v>1015</v>
      </c>
      <c r="G390" s="237" t="s">
        <v>214</v>
      </c>
      <c r="H390" s="238">
        <v>49.859999999999999</v>
      </c>
      <c r="I390" s="239"/>
      <c r="J390" s="240">
        <f>ROUND(I390*H390,2)</f>
        <v>0</v>
      </c>
      <c r="K390" s="241"/>
      <c r="L390" s="44"/>
      <c r="M390" s="242" t="s">
        <v>1</v>
      </c>
      <c r="N390" s="243" t="s">
        <v>43</v>
      </c>
      <c r="O390" s="91"/>
      <c r="P390" s="244">
        <f>O390*H390</f>
        <v>0</v>
      </c>
      <c r="Q390" s="244">
        <v>0.00040000000000000002</v>
      </c>
      <c r="R390" s="244">
        <f>Q390*H390</f>
        <v>0.019944</v>
      </c>
      <c r="S390" s="244">
        <v>0</v>
      </c>
      <c r="T390" s="245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6" t="s">
        <v>237</v>
      </c>
      <c r="AT390" s="246" t="s">
        <v>148</v>
      </c>
      <c r="AU390" s="246" t="s">
        <v>88</v>
      </c>
      <c r="AY390" s="17" t="s">
        <v>147</v>
      </c>
      <c r="BE390" s="247">
        <f>IF(N390="základní",J390,0)</f>
        <v>0</v>
      </c>
      <c r="BF390" s="247">
        <f>IF(N390="snížená",J390,0)</f>
        <v>0</v>
      </c>
      <c r="BG390" s="247">
        <f>IF(N390="zákl. přenesená",J390,0)</f>
        <v>0</v>
      </c>
      <c r="BH390" s="247">
        <f>IF(N390="sníž. přenesená",J390,0)</f>
        <v>0</v>
      </c>
      <c r="BI390" s="247">
        <f>IF(N390="nulová",J390,0)</f>
        <v>0</v>
      </c>
      <c r="BJ390" s="17" t="s">
        <v>86</v>
      </c>
      <c r="BK390" s="247">
        <f>ROUND(I390*H390,2)</f>
        <v>0</v>
      </c>
      <c r="BL390" s="17" t="s">
        <v>237</v>
      </c>
      <c r="BM390" s="246" t="s">
        <v>1016</v>
      </c>
    </row>
    <row r="391" s="2" customFormat="1" ht="21.75" customHeight="1">
      <c r="A391" s="38"/>
      <c r="B391" s="39"/>
      <c r="C391" s="234" t="s">
        <v>1017</v>
      </c>
      <c r="D391" s="234" t="s">
        <v>148</v>
      </c>
      <c r="E391" s="235" t="s">
        <v>1018</v>
      </c>
      <c r="F391" s="236" t="s">
        <v>1019</v>
      </c>
      <c r="G391" s="237" t="s">
        <v>214</v>
      </c>
      <c r="H391" s="238">
        <v>49.859999999999999</v>
      </c>
      <c r="I391" s="239"/>
      <c r="J391" s="240">
        <f>ROUND(I391*H391,2)</f>
        <v>0</v>
      </c>
      <c r="K391" s="241"/>
      <c r="L391" s="44"/>
      <c r="M391" s="242" t="s">
        <v>1</v>
      </c>
      <c r="N391" s="243" t="s">
        <v>43</v>
      </c>
      <c r="O391" s="91"/>
      <c r="P391" s="244">
        <f>O391*H391</f>
        <v>0</v>
      </c>
      <c r="Q391" s="244">
        <v>0.00023000000000000001</v>
      </c>
      <c r="R391" s="244">
        <f>Q391*H391</f>
        <v>0.0114678</v>
      </c>
      <c r="S391" s="244">
        <v>0</v>
      </c>
      <c r="T391" s="245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46" t="s">
        <v>237</v>
      </c>
      <c r="AT391" s="246" t="s">
        <v>148</v>
      </c>
      <c r="AU391" s="246" t="s">
        <v>88</v>
      </c>
      <c r="AY391" s="17" t="s">
        <v>147</v>
      </c>
      <c r="BE391" s="247">
        <f>IF(N391="základní",J391,0)</f>
        <v>0</v>
      </c>
      <c r="BF391" s="247">
        <f>IF(N391="snížená",J391,0)</f>
        <v>0</v>
      </c>
      <c r="BG391" s="247">
        <f>IF(N391="zákl. přenesená",J391,0)</f>
        <v>0</v>
      </c>
      <c r="BH391" s="247">
        <f>IF(N391="sníž. přenesená",J391,0)</f>
        <v>0</v>
      </c>
      <c r="BI391" s="247">
        <f>IF(N391="nulová",J391,0)</f>
        <v>0</v>
      </c>
      <c r="BJ391" s="17" t="s">
        <v>86</v>
      </c>
      <c r="BK391" s="247">
        <f>ROUND(I391*H391,2)</f>
        <v>0</v>
      </c>
      <c r="BL391" s="17" t="s">
        <v>237</v>
      </c>
      <c r="BM391" s="246" t="s">
        <v>1020</v>
      </c>
    </row>
    <row r="392" s="2" customFormat="1" ht="21.75" customHeight="1">
      <c r="A392" s="38"/>
      <c r="B392" s="39"/>
      <c r="C392" s="234" t="s">
        <v>1021</v>
      </c>
      <c r="D392" s="234" t="s">
        <v>148</v>
      </c>
      <c r="E392" s="235" t="s">
        <v>1022</v>
      </c>
      <c r="F392" s="236" t="s">
        <v>1023</v>
      </c>
      <c r="G392" s="237" t="s">
        <v>373</v>
      </c>
      <c r="H392" s="298"/>
      <c r="I392" s="239"/>
      <c r="J392" s="240">
        <f>ROUND(I392*H392,2)</f>
        <v>0</v>
      </c>
      <c r="K392" s="241"/>
      <c r="L392" s="44"/>
      <c r="M392" s="242" t="s">
        <v>1</v>
      </c>
      <c r="N392" s="243" t="s">
        <v>43</v>
      </c>
      <c r="O392" s="91"/>
      <c r="P392" s="244">
        <f>O392*H392</f>
        <v>0</v>
      </c>
      <c r="Q392" s="244">
        <v>0</v>
      </c>
      <c r="R392" s="244">
        <f>Q392*H392</f>
        <v>0</v>
      </c>
      <c r="S392" s="244">
        <v>0</v>
      </c>
      <c r="T392" s="245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46" t="s">
        <v>237</v>
      </c>
      <c r="AT392" s="246" t="s">
        <v>148</v>
      </c>
      <c r="AU392" s="246" t="s">
        <v>88</v>
      </c>
      <c r="AY392" s="17" t="s">
        <v>147</v>
      </c>
      <c r="BE392" s="247">
        <f>IF(N392="základní",J392,0)</f>
        <v>0</v>
      </c>
      <c r="BF392" s="247">
        <f>IF(N392="snížená",J392,0)</f>
        <v>0</v>
      </c>
      <c r="BG392" s="247">
        <f>IF(N392="zákl. přenesená",J392,0)</f>
        <v>0</v>
      </c>
      <c r="BH392" s="247">
        <f>IF(N392="sníž. přenesená",J392,0)</f>
        <v>0</v>
      </c>
      <c r="BI392" s="247">
        <f>IF(N392="nulová",J392,0)</f>
        <v>0</v>
      </c>
      <c r="BJ392" s="17" t="s">
        <v>86</v>
      </c>
      <c r="BK392" s="247">
        <f>ROUND(I392*H392,2)</f>
        <v>0</v>
      </c>
      <c r="BL392" s="17" t="s">
        <v>237</v>
      </c>
      <c r="BM392" s="246" t="s">
        <v>1024</v>
      </c>
    </row>
    <row r="393" s="12" customFormat="1" ht="22.8" customHeight="1">
      <c r="A393" s="12"/>
      <c r="B393" s="220"/>
      <c r="C393" s="221"/>
      <c r="D393" s="222" t="s">
        <v>77</v>
      </c>
      <c r="E393" s="252" t="s">
        <v>518</v>
      </c>
      <c r="F393" s="252" t="s">
        <v>1025</v>
      </c>
      <c r="G393" s="221"/>
      <c r="H393" s="221"/>
      <c r="I393" s="224"/>
      <c r="J393" s="253">
        <f>BK393</f>
        <v>0</v>
      </c>
      <c r="K393" s="221"/>
      <c r="L393" s="226"/>
      <c r="M393" s="227"/>
      <c r="N393" s="228"/>
      <c r="O393" s="228"/>
      <c r="P393" s="229">
        <f>SUM(P394:P404)</f>
        <v>0</v>
      </c>
      <c r="Q393" s="228"/>
      <c r="R393" s="229">
        <f>SUM(R394:R404)</f>
        <v>0.5684151999999999</v>
      </c>
      <c r="S393" s="228"/>
      <c r="T393" s="230">
        <f>SUM(T394:T404)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31" t="s">
        <v>88</v>
      </c>
      <c r="AT393" s="232" t="s">
        <v>77</v>
      </c>
      <c r="AU393" s="232" t="s">
        <v>86</v>
      </c>
      <c r="AY393" s="231" t="s">
        <v>147</v>
      </c>
      <c r="BK393" s="233">
        <f>SUM(BK394:BK404)</f>
        <v>0</v>
      </c>
    </row>
    <row r="394" s="2" customFormat="1" ht="21.75" customHeight="1">
      <c r="A394" s="38"/>
      <c r="B394" s="39"/>
      <c r="C394" s="234" t="s">
        <v>1026</v>
      </c>
      <c r="D394" s="234" t="s">
        <v>148</v>
      </c>
      <c r="E394" s="235" t="s">
        <v>549</v>
      </c>
      <c r="F394" s="236" t="s">
        <v>550</v>
      </c>
      <c r="G394" s="237" t="s">
        <v>214</v>
      </c>
      <c r="H394" s="238">
        <v>20</v>
      </c>
      <c r="I394" s="239"/>
      <c r="J394" s="240">
        <f>ROUND(I394*H394,2)</f>
        <v>0</v>
      </c>
      <c r="K394" s="241"/>
      <c r="L394" s="44"/>
      <c r="M394" s="242" t="s">
        <v>1</v>
      </c>
      <c r="N394" s="243" t="s">
        <v>43</v>
      </c>
      <c r="O394" s="91"/>
      <c r="P394" s="244">
        <f>O394*H394</f>
        <v>0</v>
      </c>
      <c r="Q394" s="244">
        <v>2.0000000000000002E-05</v>
      </c>
      <c r="R394" s="244">
        <f>Q394*H394</f>
        <v>0.00040000000000000002</v>
      </c>
      <c r="S394" s="244">
        <v>0</v>
      </c>
      <c r="T394" s="245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46" t="s">
        <v>237</v>
      </c>
      <c r="AT394" s="246" t="s">
        <v>148</v>
      </c>
      <c r="AU394" s="246" t="s">
        <v>88</v>
      </c>
      <c r="AY394" s="17" t="s">
        <v>147</v>
      </c>
      <c r="BE394" s="247">
        <f>IF(N394="základní",J394,0)</f>
        <v>0</v>
      </c>
      <c r="BF394" s="247">
        <f>IF(N394="snížená",J394,0)</f>
        <v>0</v>
      </c>
      <c r="BG394" s="247">
        <f>IF(N394="zákl. přenesená",J394,0)</f>
        <v>0</v>
      </c>
      <c r="BH394" s="247">
        <f>IF(N394="sníž. přenesená",J394,0)</f>
        <v>0</v>
      </c>
      <c r="BI394" s="247">
        <f>IF(N394="nulová",J394,0)</f>
        <v>0</v>
      </c>
      <c r="BJ394" s="17" t="s">
        <v>86</v>
      </c>
      <c r="BK394" s="247">
        <f>ROUND(I394*H394,2)</f>
        <v>0</v>
      </c>
      <c r="BL394" s="17" t="s">
        <v>237</v>
      </c>
      <c r="BM394" s="246" t="s">
        <v>1027</v>
      </c>
    </row>
    <row r="395" s="2" customFormat="1" ht="21.75" customHeight="1">
      <c r="A395" s="38"/>
      <c r="B395" s="39"/>
      <c r="C395" s="234" t="s">
        <v>1028</v>
      </c>
      <c r="D395" s="234" t="s">
        <v>148</v>
      </c>
      <c r="E395" s="235" t="s">
        <v>1029</v>
      </c>
      <c r="F395" s="236" t="s">
        <v>1030</v>
      </c>
      <c r="G395" s="237" t="s">
        <v>214</v>
      </c>
      <c r="H395" s="238">
        <v>20</v>
      </c>
      <c r="I395" s="239"/>
      <c r="J395" s="240">
        <f>ROUND(I395*H395,2)</f>
        <v>0</v>
      </c>
      <c r="K395" s="241"/>
      <c r="L395" s="44"/>
      <c r="M395" s="242" t="s">
        <v>1</v>
      </c>
      <c r="N395" s="243" t="s">
        <v>43</v>
      </c>
      <c r="O395" s="91"/>
      <c r="P395" s="244">
        <f>O395*H395</f>
        <v>0</v>
      </c>
      <c r="Q395" s="244">
        <v>0.00066</v>
      </c>
      <c r="R395" s="244">
        <f>Q395*H395</f>
        <v>0.0132</v>
      </c>
      <c r="S395" s="244">
        <v>0</v>
      </c>
      <c r="T395" s="245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6" t="s">
        <v>237</v>
      </c>
      <c r="AT395" s="246" t="s">
        <v>148</v>
      </c>
      <c r="AU395" s="246" t="s">
        <v>88</v>
      </c>
      <c r="AY395" s="17" t="s">
        <v>147</v>
      </c>
      <c r="BE395" s="247">
        <f>IF(N395="základní",J395,0)</f>
        <v>0</v>
      </c>
      <c r="BF395" s="247">
        <f>IF(N395="snížená",J395,0)</f>
        <v>0</v>
      </c>
      <c r="BG395" s="247">
        <f>IF(N395="zákl. přenesená",J395,0)</f>
        <v>0</v>
      </c>
      <c r="BH395" s="247">
        <f>IF(N395="sníž. přenesená",J395,0)</f>
        <v>0</v>
      </c>
      <c r="BI395" s="247">
        <f>IF(N395="nulová",J395,0)</f>
        <v>0</v>
      </c>
      <c r="BJ395" s="17" t="s">
        <v>86</v>
      </c>
      <c r="BK395" s="247">
        <f>ROUND(I395*H395,2)</f>
        <v>0</v>
      </c>
      <c r="BL395" s="17" t="s">
        <v>237</v>
      </c>
      <c r="BM395" s="246" t="s">
        <v>1031</v>
      </c>
    </row>
    <row r="396" s="2" customFormat="1" ht="21.75" customHeight="1">
      <c r="A396" s="38"/>
      <c r="B396" s="39"/>
      <c r="C396" s="234" t="s">
        <v>1032</v>
      </c>
      <c r="D396" s="234" t="s">
        <v>148</v>
      </c>
      <c r="E396" s="235" t="s">
        <v>1033</v>
      </c>
      <c r="F396" s="236" t="s">
        <v>1034</v>
      </c>
      <c r="G396" s="237" t="s">
        <v>214</v>
      </c>
      <c r="H396" s="238">
        <v>525.78999999999996</v>
      </c>
      <c r="I396" s="239"/>
      <c r="J396" s="240">
        <f>ROUND(I396*H396,2)</f>
        <v>0</v>
      </c>
      <c r="K396" s="241"/>
      <c r="L396" s="44"/>
      <c r="M396" s="242" t="s">
        <v>1</v>
      </c>
      <c r="N396" s="243" t="s">
        <v>43</v>
      </c>
      <c r="O396" s="91"/>
      <c r="P396" s="244">
        <f>O396*H396</f>
        <v>0</v>
      </c>
      <c r="Q396" s="244">
        <v>0.00011</v>
      </c>
      <c r="R396" s="244">
        <f>Q396*H396</f>
        <v>0.057836899999999997</v>
      </c>
      <c r="S396" s="244">
        <v>0</v>
      </c>
      <c r="T396" s="245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46" t="s">
        <v>237</v>
      </c>
      <c r="AT396" s="246" t="s">
        <v>148</v>
      </c>
      <c r="AU396" s="246" t="s">
        <v>88</v>
      </c>
      <c r="AY396" s="17" t="s">
        <v>147</v>
      </c>
      <c r="BE396" s="247">
        <f>IF(N396="základní",J396,0)</f>
        <v>0</v>
      </c>
      <c r="BF396" s="247">
        <f>IF(N396="snížená",J396,0)</f>
        <v>0</v>
      </c>
      <c r="BG396" s="247">
        <f>IF(N396="zákl. přenesená",J396,0)</f>
        <v>0</v>
      </c>
      <c r="BH396" s="247">
        <f>IF(N396="sníž. přenesená",J396,0)</f>
        <v>0</v>
      </c>
      <c r="BI396" s="247">
        <f>IF(N396="nulová",J396,0)</f>
        <v>0</v>
      </c>
      <c r="BJ396" s="17" t="s">
        <v>86</v>
      </c>
      <c r="BK396" s="247">
        <f>ROUND(I396*H396,2)</f>
        <v>0</v>
      </c>
      <c r="BL396" s="17" t="s">
        <v>237</v>
      </c>
      <c r="BM396" s="246" t="s">
        <v>1035</v>
      </c>
    </row>
    <row r="397" s="2" customFormat="1" ht="21.75" customHeight="1">
      <c r="A397" s="38"/>
      <c r="B397" s="39"/>
      <c r="C397" s="234" t="s">
        <v>1036</v>
      </c>
      <c r="D397" s="234" t="s">
        <v>148</v>
      </c>
      <c r="E397" s="235" t="s">
        <v>1037</v>
      </c>
      <c r="F397" s="236" t="s">
        <v>1038</v>
      </c>
      <c r="G397" s="237" t="s">
        <v>214</v>
      </c>
      <c r="H397" s="238">
        <v>525.78999999999996</v>
      </c>
      <c r="I397" s="239"/>
      <c r="J397" s="240">
        <f>ROUND(I397*H397,2)</f>
        <v>0</v>
      </c>
      <c r="K397" s="241"/>
      <c r="L397" s="44"/>
      <c r="M397" s="242" t="s">
        <v>1</v>
      </c>
      <c r="N397" s="243" t="s">
        <v>43</v>
      </c>
      <c r="O397" s="91"/>
      <c r="P397" s="244">
        <f>O397*H397</f>
        <v>0</v>
      </c>
      <c r="Q397" s="244">
        <v>0.00072000000000000005</v>
      </c>
      <c r="R397" s="244">
        <f>Q397*H397</f>
        <v>0.37856879999999998</v>
      </c>
      <c r="S397" s="244">
        <v>0</v>
      </c>
      <c r="T397" s="245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6" t="s">
        <v>237</v>
      </c>
      <c r="AT397" s="246" t="s">
        <v>148</v>
      </c>
      <c r="AU397" s="246" t="s">
        <v>88</v>
      </c>
      <c r="AY397" s="17" t="s">
        <v>147</v>
      </c>
      <c r="BE397" s="247">
        <f>IF(N397="základní",J397,0)</f>
        <v>0</v>
      </c>
      <c r="BF397" s="247">
        <f>IF(N397="snížená",J397,0)</f>
        <v>0</v>
      </c>
      <c r="BG397" s="247">
        <f>IF(N397="zákl. přenesená",J397,0)</f>
        <v>0</v>
      </c>
      <c r="BH397" s="247">
        <f>IF(N397="sníž. přenesená",J397,0)</f>
        <v>0</v>
      </c>
      <c r="BI397" s="247">
        <f>IF(N397="nulová",J397,0)</f>
        <v>0</v>
      </c>
      <c r="BJ397" s="17" t="s">
        <v>86</v>
      </c>
      <c r="BK397" s="247">
        <f>ROUND(I397*H397,2)</f>
        <v>0</v>
      </c>
      <c r="BL397" s="17" t="s">
        <v>237</v>
      </c>
      <c r="BM397" s="246" t="s">
        <v>1039</v>
      </c>
    </row>
    <row r="398" s="2" customFormat="1" ht="21.75" customHeight="1">
      <c r="A398" s="38"/>
      <c r="B398" s="39"/>
      <c r="C398" s="234" t="s">
        <v>1040</v>
      </c>
      <c r="D398" s="234" t="s">
        <v>148</v>
      </c>
      <c r="E398" s="235" t="s">
        <v>1041</v>
      </c>
      <c r="F398" s="236" t="s">
        <v>1042</v>
      </c>
      <c r="G398" s="237" t="s">
        <v>214</v>
      </c>
      <c r="H398" s="238">
        <v>525.78999999999996</v>
      </c>
      <c r="I398" s="239"/>
      <c r="J398" s="240">
        <f>ROUND(I398*H398,2)</f>
        <v>0</v>
      </c>
      <c r="K398" s="241"/>
      <c r="L398" s="44"/>
      <c r="M398" s="242" t="s">
        <v>1</v>
      </c>
      <c r="N398" s="243" t="s">
        <v>43</v>
      </c>
      <c r="O398" s="91"/>
      <c r="P398" s="244">
        <f>O398*H398</f>
        <v>0</v>
      </c>
      <c r="Q398" s="244">
        <v>4.0000000000000003E-05</v>
      </c>
      <c r="R398" s="244">
        <f>Q398*H398</f>
        <v>0.021031600000000001</v>
      </c>
      <c r="S398" s="244">
        <v>0</v>
      </c>
      <c r="T398" s="245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6" t="s">
        <v>237</v>
      </c>
      <c r="AT398" s="246" t="s">
        <v>148</v>
      </c>
      <c r="AU398" s="246" t="s">
        <v>88</v>
      </c>
      <c r="AY398" s="17" t="s">
        <v>147</v>
      </c>
      <c r="BE398" s="247">
        <f>IF(N398="základní",J398,0)</f>
        <v>0</v>
      </c>
      <c r="BF398" s="247">
        <f>IF(N398="snížená",J398,0)</f>
        <v>0</v>
      </c>
      <c r="BG398" s="247">
        <f>IF(N398="zákl. přenesená",J398,0)</f>
        <v>0</v>
      </c>
      <c r="BH398" s="247">
        <f>IF(N398="sníž. přenesená",J398,0)</f>
        <v>0</v>
      </c>
      <c r="BI398" s="247">
        <f>IF(N398="nulová",J398,0)</f>
        <v>0</v>
      </c>
      <c r="BJ398" s="17" t="s">
        <v>86</v>
      </c>
      <c r="BK398" s="247">
        <f>ROUND(I398*H398,2)</f>
        <v>0</v>
      </c>
      <c r="BL398" s="17" t="s">
        <v>237</v>
      </c>
      <c r="BM398" s="246" t="s">
        <v>1043</v>
      </c>
    </row>
    <row r="399" s="2" customFormat="1" ht="21.75" customHeight="1">
      <c r="A399" s="38"/>
      <c r="B399" s="39"/>
      <c r="C399" s="234" t="s">
        <v>1044</v>
      </c>
      <c r="D399" s="234" t="s">
        <v>148</v>
      </c>
      <c r="E399" s="235" t="s">
        <v>1045</v>
      </c>
      <c r="F399" s="236" t="s">
        <v>1046</v>
      </c>
      <c r="G399" s="237" t="s">
        <v>214</v>
      </c>
      <c r="H399" s="238">
        <v>525.78999999999996</v>
      </c>
      <c r="I399" s="239"/>
      <c r="J399" s="240">
        <f>ROUND(I399*H399,2)</f>
        <v>0</v>
      </c>
      <c r="K399" s="241"/>
      <c r="L399" s="44"/>
      <c r="M399" s="242" t="s">
        <v>1</v>
      </c>
      <c r="N399" s="243" t="s">
        <v>43</v>
      </c>
      <c r="O399" s="91"/>
      <c r="P399" s="244">
        <f>O399*H399</f>
        <v>0</v>
      </c>
      <c r="Q399" s="244">
        <v>3.0000000000000001E-05</v>
      </c>
      <c r="R399" s="244">
        <f>Q399*H399</f>
        <v>0.015773699999999998</v>
      </c>
      <c r="S399" s="244">
        <v>0</v>
      </c>
      <c r="T399" s="245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46" t="s">
        <v>237</v>
      </c>
      <c r="AT399" s="246" t="s">
        <v>148</v>
      </c>
      <c r="AU399" s="246" t="s">
        <v>88</v>
      </c>
      <c r="AY399" s="17" t="s">
        <v>147</v>
      </c>
      <c r="BE399" s="247">
        <f>IF(N399="základní",J399,0)</f>
        <v>0</v>
      </c>
      <c r="BF399" s="247">
        <f>IF(N399="snížená",J399,0)</f>
        <v>0</v>
      </c>
      <c r="BG399" s="247">
        <f>IF(N399="zákl. přenesená",J399,0)</f>
        <v>0</v>
      </c>
      <c r="BH399" s="247">
        <f>IF(N399="sníž. přenesená",J399,0)</f>
        <v>0</v>
      </c>
      <c r="BI399" s="247">
        <f>IF(N399="nulová",J399,0)</f>
        <v>0</v>
      </c>
      <c r="BJ399" s="17" t="s">
        <v>86</v>
      </c>
      <c r="BK399" s="247">
        <f>ROUND(I399*H399,2)</f>
        <v>0</v>
      </c>
      <c r="BL399" s="17" t="s">
        <v>237</v>
      </c>
      <c r="BM399" s="246" t="s">
        <v>1047</v>
      </c>
    </row>
    <row r="400" s="2" customFormat="1" ht="21.75" customHeight="1">
      <c r="A400" s="38"/>
      <c r="B400" s="39"/>
      <c r="C400" s="234" t="s">
        <v>1048</v>
      </c>
      <c r="D400" s="234" t="s">
        <v>148</v>
      </c>
      <c r="E400" s="235" t="s">
        <v>1049</v>
      </c>
      <c r="F400" s="236" t="s">
        <v>1050</v>
      </c>
      <c r="G400" s="237" t="s">
        <v>214</v>
      </c>
      <c r="H400" s="238">
        <v>525.78999999999996</v>
      </c>
      <c r="I400" s="239"/>
      <c r="J400" s="240">
        <f>ROUND(I400*H400,2)</f>
        <v>0</v>
      </c>
      <c r="K400" s="241"/>
      <c r="L400" s="44"/>
      <c r="M400" s="242" t="s">
        <v>1</v>
      </c>
      <c r="N400" s="243" t="s">
        <v>43</v>
      </c>
      <c r="O400" s="91"/>
      <c r="P400" s="244">
        <f>O400*H400</f>
        <v>0</v>
      </c>
      <c r="Q400" s="244">
        <v>0</v>
      </c>
      <c r="R400" s="244">
        <f>Q400*H400</f>
        <v>0</v>
      </c>
      <c r="S400" s="244">
        <v>0</v>
      </c>
      <c r="T400" s="245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46" t="s">
        <v>237</v>
      </c>
      <c r="AT400" s="246" t="s">
        <v>148</v>
      </c>
      <c r="AU400" s="246" t="s">
        <v>88</v>
      </c>
      <c r="AY400" s="17" t="s">
        <v>147</v>
      </c>
      <c r="BE400" s="247">
        <f>IF(N400="základní",J400,0)</f>
        <v>0</v>
      </c>
      <c r="BF400" s="247">
        <f>IF(N400="snížená",J400,0)</f>
        <v>0</v>
      </c>
      <c r="BG400" s="247">
        <f>IF(N400="zákl. přenesená",J400,0)</f>
        <v>0</v>
      </c>
      <c r="BH400" s="247">
        <f>IF(N400="sníž. přenesená",J400,0)</f>
        <v>0</v>
      </c>
      <c r="BI400" s="247">
        <f>IF(N400="nulová",J400,0)</f>
        <v>0</v>
      </c>
      <c r="BJ400" s="17" t="s">
        <v>86</v>
      </c>
      <c r="BK400" s="247">
        <f>ROUND(I400*H400,2)</f>
        <v>0</v>
      </c>
      <c r="BL400" s="17" t="s">
        <v>237</v>
      </c>
      <c r="BM400" s="246" t="s">
        <v>1051</v>
      </c>
    </row>
    <row r="401" s="2" customFormat="1" ht="21.75" customHeight="1">
      <c r="A401" s="38"/>
      <c r="B401" s="39"/>
      <c r="C401" s="234" t="s">
        <v>1052</v>
      </c>
      <c r="D401" s="234" t="s">
        <v>148</v>
      </c>
      <c r="E401" s="235" t="s">
        <v>1053</v>
      </c>
      <c r="F401" s="236" t="s">
        <v>1054</v>
      </c>
      <c r="G401" s="237" t="s">
        <v>214</v>
      </c>
      <c r="H401" s="238">
        <v>171.74000000000001</v>
      </c>
      <c r="I401" s="239"/>
      <c r="J401" s="240">
        <f>ROUND(I401*H401,2)</f>
        <v>0</v>
      </c>
      <c r="K401" s="241"/>
      <c r="L401" s="44"/>
      <c r="M401" s="242" t="s">
        <v>1</v>
      </c>
      <c r="N401" s="243" t="s">
        <v>43</v>
      </c>
      <c r="O401" s="91"/>
      <c r="P401" s="244">
        <f>O401*H401</f>
        <v>0</v>
      </c>
      <c r="Q401" s="244">
        <v>0.00033</v>
      </c>
      <c r="R401" s="244">
        <f>Q401*H401</f>
        <v>0.056674200000000001</v>
      </c>
      <c r="S401" s="244">
        <v>0</v>
      </c>
      <c r="T401" s="245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46" t="s">
        <v>237</v>
      </c>
      <c r="AT401" s="246" t="s">
        <v>148</v>
      </c>
      <c r="AU401" s="246" t="s">
        <v>88</v>
      </c>
      <c r="AY401" s="17" t="s">
        <v>147</v>
      </c>
      <c r="BE401" s="247">
        <f>IF(N401="základní",J401,0)</f>
        <v>0</v>
      </c>
      <c r="BF401" s="247">
        <f>IF(N401="snížená",J401,0)</f>
        <v>0</v>
      </c>
      <c r="BG401" s="247">
        <f>IF(N401="zákl. přenesená",J401,0)</f>
        <v>0</v>
      </c>
      <c r="BH401" s="247">
        <f>IF(N401="sníž. přenesená",J401,0)</f>
        <v>0</v>
      </c>
      <c r="BI401" s="247">
        <f>IF(N401="nulová",J401,0)</f>
        <v>0</v>
      </c>
      <c r="BJ401" s="17" t="s">
        <v>86</v>
      </c>
      <c r="BK401" s="247">
        <f>ROUND(I401*H401,2)</f>
        <v>0</v>
      </c>
      <c r="BL401" s="17" t="s">
        <v>237</v>
      </c>
      <c r="BM401" s="246" t="s">
        <v>1055</v>
      </c>
    </row>
    <row r="402" s="13" customFormat="1">
      <c r="A402" s="13"/>
      <c r="B402" s="254"/>
      <c r="C402" s="255"/>
      <c r="D402" s="248" t="s">
        <v>171</v>
      </c>
      <c r="E402" s="256" t="s">
        <v>1</v>
      </c>
      <c r="F402" s="257" t="s">
        <v>1056</v>
      </c>
      <c r="G402" s="255"/>
      <c r="H402" s="258">
        <v>171.74000000000001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64" t="s">
        <v>171</v>
      </c>
      <c r="AU402" s="264" t="s">
        <v>88</v>
      </c>
      <c r="AV402" s="13" t="s">
        <v>88</v>
      </c>
      <c r="AW402" s="13" t="s">
        <v>34</v>
      </c>
      <c r="AX402" s="13" t="s">
        <v>86</v>
      </c>
      <c r="AY402" s="264" t="s">
        <v>147</v>
      </c>
    </row>
    <row r="403" s="2" customFormat="1" ht="21.75" customHeight="1">
      <c r="A403" s="38"/>
      <c r="B403" s="39"/>
      <c r="C403" s="234" t="s">
        <v>1057</v>
      </c>
      <c r="D403" s="234" t="s">
        <v>148</v>
      </c>
      <c r="E403" s="235" t="s">
        <v>1058</v>
      </c>
      <c r="F403" s="236" t="s">
        <v>1059</v>
      </c>
      <c r="G403" s="237" t="s">
        <v>214</v>
      </c>
      <c r="H403" s="238">
        <v>49.859999999999999</v>
      </c>
      <c r="I403" s="239"/>
      <c r="J403" s="240">
        <f>ROUND(I403*H403,2)</f>
        <v>0</v>
      </c>
      <c r="K403" s="241"/>
      <c r="L403" s="44"/>
      <c r="M403" s="242" t="s">
        <v>1</v>
      </c>
      <c r="N403" s="243" t="s">
        <v>43</v>
      </c>
      <c r="O403" s="91"/>
      <c r="P403" s="244">
        <f>O403*H403</f>
        <v>0</v>
      </c>
      <c r="Q403" s="244">
        <v>0.00050000000000000001</v>
      </c>
      <c r="R403" s="244">
        <f>Q403*H403</f>
        <v>0.024930000000000001</v>
      </c>
      <c r="S403" s="244">
        <v>0</v>
      </c>
      <c r="T403" s="245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46" t="s">
        <v>237</v>
      </c>
      <c r="AT403" s="246" t="s">
        <v>148</v>
      </c>
      <c r="AU403" s="246" t="s">
        <v>88</v>
      </c>
      <c r="AY403" s="17" t="s">
        <v>147</v>
      </c>
      <c r="BE403" s="247">
        <f>IF(N403="základní",J403,0)</f>
        <v>0</v>
      </c>
      <c r="BF403" s="247">
        <f>IF(N403="snížená",J403,0)</f>
        <v>0</v>
      </c>
      <c r="BG403" s="247">
        <f>IF(N403="zákl. přenesená",J403,0)</f>
        <v>0</v>
      </c>
      <c r="BH403" s="247">
        <f>IF(N403="sníž. přenesená",J403,0)</f>
        <v>0</v>
      </c>
      <c r="BI403" s="247">
        <f>IF(N403="nulová",J403,0)</f>
        <v>0</v>
      </c>
      <c r="BJ403" s="17" t="s">
        <v>86</v>
      </c>
      <c r="BK403" s="247">
        <f>ROUND(I403*H403,2)</f>
        <v>0</v>
      </c>
      <c r="BL403" s="17" t="s">
        <v>237</v>
      </c>
      <c r="BM403" s="246" t="s">
        <v>1060</v>
      </c>
    </row>
    <row r="404" s="13" customFormat="1">
      <c r="A404" s="13"/>
      <c r="B404" s="254"/>
      <c r="C404" s="255"/>
      <c r="D404" s="248" t="s">
        <v>171</v>
      </c>
      <c r="E404" s="256" t="s">
        <v>1</v>
      </c>
      <c r="F404" s="257" t="s">
        <v>1061</v>
      </c>
      <c r="G404" s="255"/>
      <c r="H404" s="258">
        <v>49.859999999999999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4" t="s">
        <v>171</v>
      </c>
      <c r="AU404" s="264" t="s">
        <v>88</v>
      </c>
      <c r="AV404" s="13" t="s">
        <v>88</v>
      </c>
      <c r="AW404" s="13" t="s">
        <v>34</v>
      </c>
      <c r="AX404" s="13" t="s">
        <v>86</v>
      </c>
      <c r="AY404" s="264" t="s">
        <v>147</v>
      </c>
    </row>
    <row r="405" s="12" customFormat="1" ht="22.8" customHeight="1">
      <c r="A405" s="12"/>
      <c r="B405" s="220"/>
      <c r="C405" s="221"/>
      <c r="D405" s="222" t="s">
        <v>77</v>
      </c>
      <c r="E405" s="252" t="s">
        <v>1062</v>
      </c>
      <c r="F405" s="252" t="s">
        <v>1063</v>
      </c>
      <c r="G405" s="221"/>
      <c r="H405" s="221"/>
      <c r="I405" s="224"/>
      <c r="J405" s="253">
        <f>BK405</f>
        <v>0</v>
      </c>
      <c r="K405" s="221"/>
      <c r="L405" s="226"/>
      <c r="M405" s="227"/>
      <c r="N405" s="228"/>
      <c r="O405" s="228"/>
      <c r="P405" s="229">
        <f>SUM(P406:P411)</f>
        <v>0</v>
      </c>
      <c r="Q405" s="228"/>
      <c r="R405" s="229">
        <f>SUM(R406:R411)</f>
        <v>0.053794000000000002</v>
      </c>
      <c r="S405" s="228"/>
      <c r="T405" s="230">
        <f>SUM(T406:T411)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31" t="s">
        <v>88</v>
      </c>
      <c r="AT405" s="232" t="s">
        <v>77</v>
      </c>
      <c r="AU405" s="232" t="s">
        <v>86</v>
      </c>
      <c r="AY405" s="231" t="s">
        <v>147</v>
      </c>
      <c r="BK405" s="233">
        <f>SUM(BK406:BK411)</f>
        <v>0</v>
      </c>
    </row>
    <row r="406" s="2" customFormat="1" ht="21.75" customHeight="1">
      <c r="A406" s="38"/>
      <c r="B406" s="39"/>
      <c r="C406" s="234" t="s">
        <v>1064</v>
      </c>
      <c r="D406" s="234" t="s">
        <v>148</v>
      </c>
      <c r="E406" s="235" t="s">
        <v>1065</v>
      </c>
      <c r="F406" s="236" t="s">
        <v>1066</v>
      </c>
      <c r="G406" s="237" t="s">
        <v>214</v>
      </c>
      <c r="H406" s="238">
        <v>41.380000000000003</v>
      </c>
      <c r="I406" s="239"/>
      <c r="J406" s="240">
        <f>ROUND(I406*H406,2)</f>
        <v>0</v>
      </c>
      <c r="K406" s="241"/>
      <c r="L406" s="44"/>
      <c r="M406" s="242" t="s">
        <v>1</v>
      </c>
      <c r="N406" s="243" t="s">
        <v>43</v>
      </c>
      <c r="O406" s="91"/>
      <c r="P406" s="244">
        <f>O406*H406</f>
        <v>0</v>
      </c>
      <c r="Q406" s="244">
        <v>0</v>
      </c>
      <c r="R406" s="244">
        <f>Q406*H406</f>
        <v>0</v>
      </c>
      <c r="S406" s="244">
        <v>0</v>
      </c>
      <c r="T406" s="245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46" t="s">
        <v>237</v>
      </c>
      <c r="AT406" s="246" t="s">
        <v>148</v>
      </c>
      <c r="AU406" s="246" t="s">
        <v>88</v>
      </c>
      <c r="AY406" s="17" t="s">
        <v>147</v>
      </c>
      <c r="BE406" s="247">
        <f>IF(N406="základní",J406,0)</f>
        <v>0</v>
      </c>
      <c r="BF406" s="247">
        <f>IF(N406="snížená",J406,0)</f>
        <v>0</v>
      </c>
      <c r="BG406" s="247">
        <f>IF(N406="zákl. přenesená",J406,0)</f>
        <v>0</v>
      </c>
      <c r="BH406" s="247">
        <f>IF(N406="sníž. přenesená",J406,0)</f>
        <v>0</v>
      </c>
      <c r="BI406" s="247">
        <f>IF(N406="nulová",J406,0)</f>
        <v>0</v>
      </c>
      <c r="BJ406" s="17" t="s">
        <v>86</v>
      </c>
      <c r="BK406" s="247">
        <f>ROUND(I406*H406,2)</f>
        <v>0</v>
      </c>
      <c r="BL406" s="17" t="s">
        <v>237</v>
      </c>
      <c r="BM406" s="246" t="s">
        <v>1067</v>
      </c>
    </row>
    <row r="407" s="13" customFormat="1">
      <c r="A407" s="13"/>
      <c r="B407" s="254"/>
      <c r="C407" s="255"/>
      <c r="D407" s="248" t="s">
        <v>171</v>
      </c>
      <c r="E407" s="256" t="s">
        <v>1</v>
      </c>
      <c r="F407" s="257" t="s">
        <v>1068</v>
      </c>
      <c r="G407" s="255"/>
      <c r="H407" s="258">
        <v>38.68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4" t="s">
        <v>171</v>
      </c>
      <c r="AU407" s="264" t="s">
        <v>88</v>
      </c>
      <c r="AV407" s="13" t="s">
        <v>88</v>
      </c>
      <c r="AW407" s="13" t="s">
        <v>34</v>
      </c>
      <c r="AX407" s="13" t="s">
        <v>78</v>
      </c>
      <c r="AY407" s="264" t="s">
        <v>147</v>
      </c>
    </row>
    <row r="408" s="13" customFormat="1">
      <c r="A408" s="13"/>
      <c r="B408" s="254"/>
      <c r="C408" s="255"/>
      <c r="D408" s="248" t="s">
        <v>171</v>
      </c>
      <c r="E408" s="256" t="s">
        <v>1</v>
      </c>
      <c r="F408" s="257" t="s">
        <v>1069</v>
      </c>
      <c r="G408" s="255"/>
      <c r="H408" s="258">
        <v>2.7000000000000002</v>
      </c>
      <c r="I408" s="259"/>
      <c r="J408" s="255"/>
      <c r="K408" s="255"/>
      <c r="L408" s="260"/>
      <c r="M408" s="261"/>
      <c r="N408" s="262"/>
      <c r="O408" s="262"/>
      <c r="P408" s="262"/>
      <c r="Q408" s="262"/>
      <c r="R408" s="262"/>
      <c r="S408" s="262"/>
      <c r="T408" s="26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4" t="s">
        <v>171</v>
      </c>
      <c r="AU408" s="264" t="s">
        <v>88</v>
      </c>
      <c r="AV408" s="13" t="s">
        <v>88</v>
      </c>
      <c r="AW408" s="13" t="s">
        <v>34</v>
      </c>
      <c r="AX408" s="13" t="s">
        <v>78</v>
      </c>
      <c r="AY408" s="264" t="s">
        <v>147</v>
      </c>
    </row>
    <row r="409" s="14" customFormat="1">
      <c r="A409" s="14"/>
      <c r="B409" s="265"/>
      <c r="C409" s="266"/>
      <c r="D409" s="248" t="s">
        <v>171</v>
      </c>
      <c r="E409" s="267" t="s">
        <v>1</v>
      </c>
      <c r="F409" s="268" t="s">
        <v>176</v>
      </c>
      <c r="G409" s="266"/>
      <c r="H409" s="269">
        <v>41.380000000000003</v>
      </c>
      <c r="I409" s="270"/>
      <c r="J409" s="266"/>
      <c r="K409" s="266"/>
      <c r="L409" s="271"/>
      <c r="M409" s="272"/>
      <c r="N409" s="273"/>
      <c r="O409" s="273"/>
      <c r="P409" s="273"/>
      <c r="Q409" s="273"/>
      <c r="R409" s="273"/>
      <c r="S409" s="273"/>
      <c r="T409" s="27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75" t="s">
        <v>171</v>
      </c>
      <c r="AU409" s="275" t="s">
        <v>88</v>
      </c>
      <c r="AV409" s="14" t="s">
        <v>146</v>
      </c>
      <c r="AW409" s="14" t="s">
        <v>34</v>
      </c>
      <c r="AX409" s="14" t="s">
        <v>86</v>
      </c>
      <c r="AY409" s="275" t="s">
        <v>147</v>
      </c>
    </row>
    <row r="410" s="2" customFormat="1" ht="16.5" customHeight="1">
      <c r="A410" s="38"/>
      <c r="B410" s="39"/>
      <c r="C410" s="276" t="s">
        <v>1070</v>
      </c>
      <c r="D410" s="276" t="s">
        <v>154</v>
      </c>
      <c r="E410" s="277" t="s">
        <v>1071</v>
      </c>
      <c r="F410" s="278" t="s">
        <v>1072</v>
      </c>
      <c r="G410" s="279" t="s">
        <v>214</v>
      </c>
      <c r="H410" s="280">
        <v>41.380000000000003</v>
      </c>
      <c r="I410" s="281"/>
      <c r="J410" s="282">
        <f>ROUND(I410*H410,2)</f>
        <v>0</v>
      </c>
      <c r="K410" s="283"/>
      <c r="L410" s="284"/>
      <c r="M410" s="285" t="s">
        <v>1</v>
      </c>
      <c r="N410" s="286" t="s">
        <v>43</v>
      </c>
      <c r="O410" s="91"/>
      <c r="P410" s="244">
        <f>O410*H410</f>
        <v>0</v>
      </c>
      <c r="Q410" s="244">
        <v>0.0012999999999999999</v>
      </c>
      <c r="R410" s="244">
        <f>Q410*H410</f>
        <v>0.053794000000000002</v>
      </c>
      <c r="S410" s="244">
        <v>0</v>
      </c>
      <c r="T410" s="245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6" t="s">
        <v>270</v>
      </c>
      <c r="AT410" s="246" t="s">
        <v>154</v>
      </c>
      <c r="AU410" s="246" t="s">
        <v>88</v>
      </c>
      <c r="AY410" s="17" t="s">
        <v>147</v>
      </c>
      <c r="BE410" s="247">
        <f>IF(N410="základní",J410,0)</f>
        <v>0</v>
      </c>
      <c r="BF410" s="247">
        <f>IF(N410="snížená",J410,0)</f>
        <v>0</v>
      </c>
      <c r="BG410" s="247">
        <f>IF(N410="zákl. přenesená",J410,0)</f>
        <v>0</v>
      </c>
      <c r="BH410" s="247">
        <f>IF(N410="sníž. přenesená",J410,0)</f>
        <v>0</v>
      </c>
      <c r="BI410" s="247">
        <f>IF(N410="nulová",J410,0)</f>
        <v>0</v>
      </c>
      <c r="BJ410" s="17" t="s">
        <v>86</v>
      </c>
      <c r="BK410" s="247">
        <f>ROUND(I410*H410,2)</f>
        <v>0</v>
      </c>
      <c r="BL410" s="17" t="s">
        <v>237</v>
      </c>
      <c r="BM410" s="246" t="s">
        <v>1073</v>
      </c>
    </row>
    <row r="411" s="2" customFormat="1" ht="21.75" customHeight="1">
      <c r="A411" s="38"/>
      <c r="B411" s="39"/>
      <c r="C411" s="234" t="s">
        <v>1074</v>
      </c>
      <c r="D411" s="234" t="s">
        <v>148</v>
      </c>
      <c r="E411" s="235" t="s">
        <v>1075</v>
      </c>
      <c r="F411" s="236" t="s">
        <v>1076</v>
      </c>
      <c r="G411" s="237" t="s">
        <v>373</v>
      </c>
      <c r="H411" s="298"/>
      <c r="I411" s="239"/>
      <c r="J411" s="240">
        <f>ROUND(I411*H411,2)</f>
        <v>0</v>
      </c>
      <c r="K411" s="241"/>
      <c r="L411" s="44"/>
      <c r="M411" s="242" t="s">
        <v>1</v>
      </c>
      <c r="N411" s="243" t="s">
        <v>43</v>
      </c>
      <c r="O411" s="91"/>
      <c r="P411" s="244">
        <f>O411*H411</f>
        <v>0</v>
      </c>
      <c r="Q411" s="244">
        <v>0</v>
      </c>
      <c r="R411" s="244">
        <f>Q411*H411</f>
        <v>0</v>
      </c>
      <c r="S411" s="244">
        <v>0</v>
      </c>
      <c r="T411" s="245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46" t="s">
        <v>237</v>
      </c>
      <c r="AT411" s="246" t="s">
        <v>148</v>
      </c>
      <c r="AU411" s="246" t="s">
        <v>88</v>
      </c>
      <c r="AY411" s="17" t="s">
        <v>147</v>
      </c>
      <c r="BE411" s="247">
        <f>IF(N411="základní",J411,0)</f>
        <v>0</v>
      </c>
      <c r="BF411" s="247">
        <f>IF(N411="snížená",J411,0)</f>
        <v>0</v>
      </c>
      <c r="BG411" s="247">
        <f>IF(N411="zákl. přenesená",J411,0)</f>
        <v>0</v>
      </c>
      <c r="BH411" s="247">
        <f>IF(N411="sníž. přenesená",J411,0)</f>
        <v>0</v>
      </c>
      <c r="BI411" s="247">
        <f>IF(N411="nulová",J411,0)</f>
        <v>0</v>
      </c>
      <c r="BJ411" s="17" t="s">
        <v>86</v>
      </c>
      <c r="BK411" s="247">
        <f>ROUND(I411*H411,2)</f>
        <v>0</v>
      </c>
      <c r="BL411" s="17" t="s">
        <v>237</v>
      </c>
      <c r="BM411" s="246" t="s">
        <v>1077</v>
      </c>
    </row>
    <row r="412" s="12" customFormat="1" ht="25.92" customHeight="1">
      <c r="A412" s="12"/>
      <c r="B412" s="220"/>
      <c r="C412" s="221"/>
      <c r="D412" s="222" t="s">
        <v>77</v>
      </c>
      <c r="E412" s="223" t="s">
        <v>1078</v>
      </c>
      <c r="F412" s="223" t="s">
        <v>1079</v>
      </c>
      <c r="G412" s="221"/>
      <c r="H412" s="221"/>
      <c r="I412" s="224"/>
      <c r="J412" s="225">
        <f>BK412</f>
        <v>0</v>
      </c>
      <c r="K412" s="221"/>
      <c r="L412" s="226"/>
      <c r="M412" s="227"/>
      <c r="N412" s="228"/>
      <c r="O412" s="228"/>
      <c r="P412" s="229">
        <f>SUM(P413:P417)</f>
        <v>0</v>
      </c>
      <c r="Q412" s="228"/>
      <c r="R412" s="229">
        <f>SUM(R413:R417)</f>
        <v>0</v>
      </c>
      <c r="S412" s="228"/>
      <c r="T412" s="230">
        <f>SUM(T413:T417)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31" t="s">
        <v>86</v>
      </c>
      <c r="AT412" s="232" t="s">
        <v>77</v>
      </c>
      <c r="AU412" s="232" t="s">
        <v>78</v>
      </c>
      <c r="AY412" s="231" t="s">
        <v>147</v>
      </c>
      <c r="BK412" s="233">
        <f>SUM(BK413:BK417)</f>
        <v>0</v>
      </c>
    </row>
    <row r="413" s="2" customFormat="1" ht="21.75" customHeight="1">
      <c r="A413" s="38"/>
      <c r="B413" s="39"/>
      <c r="C413" s="234" t="s">
        <v>1080</v>
      </c>
      <c r="D413" s="234" t="s">
        <v>148</v>
      </c>
      <c r="E413" s="235" t="s">
        <v>1081</v>
      </c>
      <c r="F413" s="236" t="s">
        <v>1082</v>
      </c>
      <c r="G413" s="237" t="s">
        <v>179</v>
      </c>
      <c r="H413" s="238">
        <v>2</v>
      </c>
      <c r="I413" s="239"/>
      <c r="J413" s="240">
        <f>ROUND(I413*H413,2)</f>
        <v>0</v>
      </c>
      <c r="K413" s="241"/>
      <c r="L413" s="44"/>
      <c r="M413" s="242" t="s">
        <v>1</v>
      </c>
      <c r="N413" s="243" t="s">
        <v>43</v>
      </c>
      <c r="O413" s="91"/>
      <c r="P413" s="244">
        <f>O413*H413</f>
        <v>0</v>
      </c>
      <c r="Q413" s="244">
        <v>0</v>
      </c>
      <c r="R413" s="244">
        <f>Q413*H413</f>
        <v>0</v>
      </c>
      <c r="S413" s="244">
        <v>0</v>
      </c>
      <c r="T413" s="245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46" t="s">
        <v>146</v>
      </c>
      <c r="AT413" s="246" t="s">
        <v>148</v>
      </c>
      <c r="AU413" s="246" t="s">
        <v>86</v>
      </c>
      <c r="AY413" s="17" t="s">
        <v>147</v>
      </c>
      <c r="BE413" s="247">
        <f>IF(N413="základní",J413,0)</f>
        <v>0</v>
      </c>
      <c r="BF413" s="247">
        <f>IF(N413="snížená",J413,0)</f>
        <v>0</v>
      </c>
      <c r="BG413" s="247">
        <f>IF(N413="zákl. přenesená",J413,0)</f>
        <v>0</v>
      </c>
      <c r="BH413" s="247">
        <f>IF(N413="sníž. přenesená",J413,0)</f>
        <v>0</v>
      </c>
      <c r="BI413" s="247">
        <f>IF(N413="nulová",J413,0)</f>
        <v>0</v>
      </c>
      <c r="BJ413" s="17" t="s">
        <v>86</v>
      </c>
      <c r="BK413" s="247">
        <f>ROUND(I413*H413,2)</f>
        <v>0</v>
      </c>
      <c r="BL413" s="17" t="s">
        <v>146</v>
      </c>
      <c r="BM413" s="246" t="s">
        <v>1083</v>
      </c>
    </row>
    <row r="414" s="2" customFormat="1">
      <c r="A414" s="38"/>
      <c r="B414" s="39"/>
      <c r="C414" s="40"/>
      <c r="D414" s="248" t="s">
        <v>152</v>
      </c>
      <c r="E414" s="40"/>
      <c r="F414" s="249" t="s">
        <v>1084</v>
      </c>
      <c r="G414" s="40"/>
      <c r="H414" s="40"/>
      <c r="I414" s="144"/>
      <c r="J414" s="40"/>
      <c r="K414" s="40"/>
      <c r="L414" s="44"/>
      <c r="M414" s="250"/>
      <c r="N414" s="251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152</v>
      </c>
      <c r="AU414" s="17" t="s">
        <v>86</v>
      </c>
    </row>
    <row r="415" s="2" customFormat="1" ht="21.75" customHeight="1">
      <c r="A415" s="38"/>
      <c r="B415" s="39"/>
      <c r="C415" s="234" t="s">
        <v>1085</v>
      </c>
      <c r="D415" s="234" t="s">
        <v>148</v>
      </c>
      <c r="E415" s="235" t="s">
        <v>1086</v>
      </c>
      <c r="F415" s="236" t="s">
        <v>1087</v>
      </c>
      <c r="G415" s="237" t="s">
        <v>179</v>
      </c>
      <c r="H415" s="238">
        <v>2</v>
      </c>
      <c r="I415" s="239"/>
      <c r="J415" s="240">
        <f>ROUND(I415*H415,2)</f>
        <v>0</v>
      </c>
      <c r="K415" s="241"/>
      <c r="L415" s="44"/>
      <c r="M415" s="242" t="s">
        <v>1</v>
      </c>
      <c r="N415" s="243" t="s">
        <v>43</v>
      </c>
      <c r="O415" s="91"/>
      <c r="P415" s="244">
        <f>O415*H415</f>
        <v>0</v>
      </c>
      <c r="Q415" s="244">
        <v>0</v>
      </c>
      <c r="R415" s="244">
        <f>Q415*H415</f>
        <v>0</v>
      </c>
      <c r="S415" s="244">
        <v>0</v>
      </c>
      <c r="T415" s="245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46" t="s">
        <v>146</v>
      </c>
      <c r="AT415" s="246" t="s">
        <v>148</v>
      </c>
      <c r="AU415" s="246" t="s">
        <v>86</v>
      </c>
      <c r="AY415" s="17" t="s">
        <v>147</v>
      </c>
      <c r="BE415" s="247">
        <f>IF(N415="základní",J415,0)</f>
        <v>0</v>
      </c>
      <c r="BF415" s="247">
        <f>IF(N415="snížená",J415,0)</f>
        <v>0</v>
      </c>
      <c r="BG415" s="247">
        <f>IF(N415="zákl. přenesená",J415,0)</f>
        <v>0</v>
      </c>
      <c r="BH415" s="247">
        <f>IF(N415="sníž. přenesená",J415,0)</f>
        <v>0</v>
      </c>
      <c r="BI415" s="247">
        <f>IF(N415="nulová",J415,0)</f>
        <v>0</v>
      </c>
      <c r="BJ415" s="17" t="s">
        <v>86</v>
      </c>
      <c r="BK415" s="247">
        <f>ROUND(I415*H415,2)</f>
        <v>0</v>
      </c>
      <c r="BL415" s="17" t="s">
        <v>146</v>
      </c>
      <c r="BM415" s="246" t="s">
        <v>1088</v>
      </c>
    </row>
    <row r="416" s="2" customFormat="1">
      <c r="A416" s="38"/>
      <c r="B416" s="39"/>
      <c r="C416" s="40"/>
      <c r="D416" s="248" t="s">
        <v>152</v>
      </c>
      <c r="E416" s="40"/>
      <c r="F416" s="249" t="s">
        <v>1089</v>
      </c>
      <c r="G416" s="40"/>
      <c r="H416" s="40"/>
      <c r="I416" s="144"/>
      <c r="J416" s="40"/>
      <c r="K416" s="40"/>
      <c r="L416" s="44"/>
      <c r="M416" s="250"/>
      <c r="N416" s="251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152</v>
      </c>
      <c r="AU416" s="17" t="s">
        <v>86</v>
      </c>
    </row>
    <row r="417" s="2" customFormat="1" ht="21.75" customHeight="1">
      <c r="A417" s="38"/>
      <c r="B417" s="39"/>
      <c r="C417" s="234" t="s">
        <v>1090</v>
      </c>
      <c r="D417" s="234" t="s">
        <v>148</v>
      </c>
      <c r="E417" s="235" t="s">
        <v>1091</v>
      </c>
      <c r="F417" s="236" t="s">
        <v>1092</v>
      </c>
      <c r="G417" s="237" t="s">
        <v>186</v>
      </c>
      <c r="H417" s="238">
        <v>1</v>
      </c>
      <c r="I417" s="239"/>
      <c r="J417" s="240">
        <f>ROUND(I417*H417,2)</f>
        <v>0</v>
      </c>
      <c r="K417" s="241"/>
      <c r="L417" s="44"/>
      <c r="M417" s="242" t="s">
        <v>1</v>
      </c>
      <c r="N417" s="243" t="s">
        <v>43</v>
      </c>
      <c r="O417" s="91"/>
      <c r="P417" s="244">
        <f>O417*H417</f>
        <v>0</v>
      </c>
      <c r="Q417" s="244">
        <v>0</v>
      </c>
      <c r="R417" s="244">
        <f>Q417*H417</f>
        <v>0</v>
      </c>
      <c r="S417" s="244">
        <v>0</v>
      </c>
      <c r="T417" s="245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6" t="s">
        <v>146</v>
      </c>
      <c r="AT417" s="246" t="s">
        <v>148</v>
      </c>
      <c r="AU417" s="246" t="s">
        <v>86</v>
      </c>
      <c r="AY417" s="17" t="s">
        <v>147</v>
      </c>
      <c r="BE417" s="247">
        <f>IF(N417="základní",J417,0)</f>
        <v>0</v>
      </c>
      <c r="BF417" s="247">
        <f>IF(N417="snížená",J417,0)</f>
        <v>0</v>
      </c>
      <c r="BG417" s="247">
        <f>IF(N417="zákl. přenesená",J417,0)</f>
        <v>0</v>
      </c>
      <c r="BH417" s="247">
        <f>IF(N417="sníž. přenesená",J417,0)</f>
        <v>0</v>
      </c>
      <c r="BI417" s="247">
        <f>IF(N417="nulová",J417,0)</f>
        <v>0</v>
      </c>
      <c r="BJ417" s="17" t="s">
        <v>86</v>
      </c>
      <c r="BK417" s="247">
        <f>ROUND(I417*H417,2)</f>
        <v>0</v>
      </c>
      <c r="BL417" s="17" t="s">
        <v>146</v>
      </c>
      <c r="BM417" s="246" t="s">
        <v>1093</v>
      </c>
    </row>
    <row r="418" s="12" customFormat="1" ht="25.92" customHeight="1">
      <c r="A418" s="12"/>
      <c r="B418" s="220"/>
      <c r="C418" s="221"/>
      <c r="D418" s="222" t="s">
        <v>77</v>
      </c>
      <c r="E418" s="223" t="s">
        <v>1094</v>
      </c>
      <c r="F418" s="223" t="s">
        <v>1095</v>
      </c>
      <c r="G418" s="221"/>
      <c r="H418" s="221"/>
      <c r="I418" s="224"/>
      <c r="J418" s="225">
        <f>BK418</f>
        <v>0</v>
      </c>
      <c r="K418" s="221"/>
      <c r="L418" s="226"/>
      <c r="M418" s="227"/>
      <c r="N418" s="228"/>
      <c r="O418" s="228"/>
      <c r="P418" s="229">
        <f>SUM(P419:P427)</f>
        <v>0</v>
      </c>
      <c r="Q418" s="228"/>
      <c r="R418" s="229">
        <f>SUM(R419:R427)</f>
        <v>0.01136</v>
      </c>
      <c r="S418" s="228"/>
      <c r="T418" s="230">
        <f>SUM(T419:T427)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31" t="s">
        <v>156</v>
      </c>
      <c r="AT418" s="232" t="s">
        <v>77</v>
      </c>
      <c r="AU418" s="232" t="s">
        <v>78</v>
      </c>
      <c r="AY418" s="231" t="s">
        <v>147</v>
      </c>
      <c r="BK418" s="233">
        <f>SUM(BK419:BK427)</f>
        <v>0</v>
      </c>
    </row>
    <row r="419" s="2" customFormat="1" ht="16.5" customHeight="1">
      <c r="A419" s="38"/>
      <c r="B419" s="39"/>
      <c r="C419" s="234" t="s">
        <v>1096</v>
      </c>
      <c r="D419" s="234" t="s">
        <v>148</v>
      </c>
      <c r="E419" s="235" t="s">
        <v>1097</v>
      </c>
      <c r="F419" s="236" t="s">
        <v>1098</v>
      </c>
      <c r="G419" s="237" t="s">
        <v>179</v>
      </c>
      <c r="H419" s="238">
        <v>1</v>
      </c>
      <c r="I419" s="239"/>
      <c r="J419" s="240">
        <f>ROUND(I419*H419,2)</f>
        <v>0</v>
      </c>
      <c r="K419" s="241"/>
      <c r="L419" s="44"/>
      <c r="M419" s="242" t="s">
        <v>1</v>
      </c>
      <c r="N419" s="243" t="s">
        <v>43</v>
      </c>
      <c r="O419" s="91"/>
      <c r="P419" s="244">
        <f>O419*H419</f>
        <v>0</v>
      </c>
      <c r="Q419" s="244">
        <v>0.0013600000000000001</v>
      </c>
      <c r="R419" s="244">
        <f>Q419*H419</f>
        <v>0.0013600000000000001</v>
      </c>
      <c r="S419" s="244">
        <v>0</v>
      </c>
      <c r="T419" s="245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46" t="s">
        <v>162</v>
      </c>
      <c r="AT419" s="246" t="s">
        <v>148</v>
      </c>
      <c r="AU419" s="246" t="s">
        <v>86</v>
      </c>
      <c r="AY419" s="17" t="s">
        <v>147</v>
      </c>
      <c r="BE419" s="247">
        <f>IF(N419="základní",J419,0)</f>
        <v>0</v>
      </c>
      <c r="BF419" s="247">
        <f>IF(N419="snížená",J419,0)</f>
        <v>0</v>
      </c>
      <c r="BG419" s="247">
        <f>IF(N419="zákl. přenesená",J419,0)</f>
        <v>0</v>
      </c>
      <c r="BH419" s="247">
        <f>IF(N419="sníž. přenesená",J419,0)</f>
        <v>0</v>
      </c>
      <c r="BI419" s="247">
        <f>IF(N419="nulová",J419,0)</f>
        <v>0</v>
      </c>
      <c r="BJ419" s="17" t="s">
        <v>86</v>
      </c>
      <c r="BK419" s="247">
        <f>ROUND(I419*H419,2)</f>
        <v>0</v>
      </c>
      <c r="BL419" s="17" t="s">
        <v>162</v>
      </c>
      <c r="BM419" s="246" t="s">
        <v>1099</v>
      </c>
    </row>
    <row r="420" s="2" customFormat="1" ht="21.75" customHeight="1">
      <c r="A420" s="38"/>
      <c r="B420" s="39"/>
      <c r="C420" s="276" t="s">
        <v>1100</v>
      </c>
      <c r="D420" s="276" t="s">
        <v>154</v>
      </c>
      <c r="E420" s="277" t="s">
        <v>1101</v>
      </c>
      <c r="F420" s="278" t="s">
        <v>1102</v>
      </c>
      <c r="G420" s="279" t="s">
        <v>179</v>
      </c>
      <c r="H420" s="280">
        <v>1</v>
      </c>
      <c r="I420" s="281"/>
      <c r="J420" s="282">
        <f>ROUND(I420*H420,2)</f>
        <v>0</v>
      </c>
      <c r="K420" s="283"/>
      <c r="L420" s="284"/>
      <c r="M420" s="285" t="s">
        <v>1</v>
      </c>
      <c r="N420" s="286" t="s">
        <v>43</v>
      </c>
      <c r="O420" s="91"/>
      <c r="P420" s="244">
        <f>O420*H420</f>
        <v>0</v>
      </c>
      <c r="Q420" s="244">
        <v>0.01</v>
      </c>
      <c r="R420" s="244">
        <f>Q420*H420</f>
        <v>0.01</v>
      </c>
      <c r="S420" s="244">
        <v>0</v>
      </c>
      <c r="T420" s="245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6" t="s">
        <v>303</v>
      </c>
      <c r="AT420" s="246" t="s">
        <v>154</v>
      </c>
      <c r="AU420" s="246" t="s">
        <v>86</v>
      </c>
      <c r="AY420" s="17" t="s">
        <v>147</v>
      </c>
      <c r="BE420" s="247">
        <f>IF(N420="základní",J420,0)</f>
        <v>0</v>
      </c>
      <c r="BF420" s="247">
        <f>IF(N420="snížená",J420,0)</f>
        <v>0</v>
      </c>
      <c r="BG420" s="247">
        <f>IF(N420="zákl. přenesená",J420,0)</f>
        <v>0</v>
      </c>
      <c r="BH420" s="247">
        <f>IF(N420="sníž. přenesená",J420,0)</f>
        <v>0</v>
      </c>
      <c r="BI420" s="247">
        <f>IF(N420="nulová",J420,0)</f>
        <v>0</v>
      </c>
      <c r="BJ420" s="17" t="s">
        <v>86</v>
      </c>
      <c r="BK420" s="247">
        <f>ROUND(I420*H420,2)</f>
        <v>0</v>
      </c>
      <c r="BL420" s="17" t="s">
        <v>303</v>
      </c>
      <c r="BM420" s="246" t="s">
        <v>1103</v>
      </c>
    </row>
    <row r="421" s="2" customFormat="1" ht="16.5" customHeight="1">
      <c r="A421" s="38"/>
      <c r="B421" s="39"/>
      <c r="C421" s="234" t="s">
        <v>1104</v>
      </c>
      <c r="D421" s="234" t="s">
        <v>148</v>
      </c>
      <c r="E421" s="235" t="s">
        <v>1105</v>
      </c>
      <c r="F421" s="236" t="s">
        <v>1106</v>
      </c>
      <c r="G421" s="237" t="s">
        <v>179</v>
      </c>
      <c r="H421" s="238">
        <v>2</v>
      </c>
      <c r="I421" s="239"/>
      <c r="J421" s="240">
        <f>ROUND(I421*H421,2)</f>
        <v>0</v>
      </c>
      <c r="K421" s="241"/>
      <c r="L421" s="44"/>
      <c r="M421" s="242" t="s">
        <v>1</v>
      </c>
      <c r="N421" s="243" t="s">
        <v>43</v>
      </c>
      <c r="O421" s="91"/>
      <c r="P421" s="244">
        <f>O421*H421</f>
        <v>0</v>
      </c>
      <c r="Q421" s="244">
        <v>0</v>
      </c>
      <c r="R421" s="244">
        <f>Q421*H421</f>
        <v>0</v>
      </c>
      <c r="S421" s="244">
        <v>0</v>
      </c>
      <c r="T421" s="245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46" t="s">
        <v>162</v>
      </c>
      <c r="AT421" s="246" t="s">
        <v>148</v>
      </c>
      <c r="AU421" s="246" t="s">
        <v>86</v>
      </c>
      <c r="AY421" s="17" t="s">
        <v>147</v>
      </c>
      <c r="BE421" s="247">
        <f>IF(N421="základní",J421,0)</f>
        <v>0</v>
      </c>
      <c r="BF421" s="247">
        <f>IF(N421="snížená",J421,0)</f>
        <v>0</v>
      </c>
      <c r="BG421" s="247">
        <f>IF(N421="zákl. přenesená",J421,0)</f>
        <v>0</v>
      </c>
      <c r="BH421" s="247">
        <f>IF(N421="sníž. přenesená",J421,0)</f>
        <v>0</v>
      </c>
      <c r="BI421" s="247">
        <f>IF(N421="nulová",J421,0)</f>
        <v>0</v>
      </c>
      <c r="BJ421" s="17" t="s">
        <v>86</v>
      </c>
      <c r="BK421" s="247">
        <f>ROUND(I421*H421,2)</f>
        <v>0</v>
      </c>
      <c r="BL421" s="17" t="s">
        <v>162</v>
      </c>
      <c r="BM421" s="246" t="s">
        <v>1107</v>
      </c>
    </row>
    <row r="422" s="2" customFormat="1">
      <c r="A422" s="38"/>
      <c r="B422" s="39"/>
      <c r="C422" s="40"/>
      <c r="D422" s="248" t="s">
        <v>152</v>
      </c>
      <c r="E422" s="40"/>
      <c r="F422" s="249" t="s">
        <v>1108</v>
      </c>
      <c r="G422" s="40"/>
      <c r="H422" s="40"/>
      <c r="I422" s="144"/>
      <c r="J422" s="40"/>
      <c r="K422" s="40"/>
      <c r="L422" s="44"/>
      <c r="M422" s="250"/>
      <c r="N422" s="251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152</v>
      </c>
      <c r="AU422" s="17" t="s">
        <v>86</v>
      </c>
    </row>
    <row r="423" s="2" customFormat="1" ht="16.5" customHeight="1">
      <c r="A423" s="38"/>
      <c r="B423" s="39"/>
      <c r="C423" s="276" t="s">
        <v>1109</v>
      </c>
      <c r="D423" s="276" t="s">
        <v>154</v>
      </c>
      <c r="E423" s="277" t="s">
        <v>1110</v>
      </c>
      <c r="F423" s="278" t="s">
        <v>1111</v>
      </c>
      <c r="G423" s="279" t="s">
        <v>179</v>
      </c>
      <c r="H423" s="280">
        <v>2</v>
      </c>
      <c r="I423" s="281"/>
      <c r="J423" s="282">
        <f>ROUND(I423*H423,2)</f>
        <v>0</v>
      </c>
      <c r="K423" s="283"/>
      <c r="L423" s="284"/>
      <c r="M423" s="285" t="s">
        <v>1</v>
      </c>
      <c r="N423" s="286" t="s">
        <v>43</v>
      </c>
      <c r="O423" s="91"/>
      <c r="P423" s="244">
        <f>O423*H423</f>
        <v>0</v>
      </c>
      <c r="Q423" s="244">
        <v>0</v>
      </c>
      <c r="R423" s="244">
        <f>Q423*H423</f>
        <v>0</v>
      </c>
      <c r="S423" s="244">
        <v>0</v>
      </c>
      <c r="T423" s="245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46" t="s">
        <v>824</v>
      </c>
      <c r="AT423" s="246" t="s">
        <v>154</v>
      </c>
      <c r="AU423" s="246" t="s">
        <v>86</v>
      </c>
      <c r="AY423" s="17" t="s">
        <v>147</v>
      </c>
      <c r="BE423" s="247">
        <f>IF(N423="základní",J423,0)</f>
        <v>0</v>
      </c>
      <c r="BF423" s="247">
        <f>IF(N423="snížená",J423,0)</f>
        <v>0</v>
      </c>
      <c r="BG423" s="247">
        <f>IF(N423="zákl. přenesená",J423,0)</f>
        <v>0</v>
      </c>
      <c r="BH423" s="247">
        <f>IF(N423="sníž. přenesená",J423,0)</f>
        <v>0</v>
      </c>
      <c r="BI423" s="247">
        <f>IF(N423="nulová",J423,0)</f>
        <v>0</v>
      </c>
      <c r="BJ423" s="17" t="s">
        <v>86</v>
      </c>
      <c r="BK423" s="247">
        <f>ROUND(I423*H423,2)</f>
        <v>0</v>
      </c>
      <c r="BL423" s="17" t="s">
        <v>162</v>
      </c>
      <c r="BM423" s="246" t="s">
        <v>1112</v>
      </c>
    </row>
    <row r="424" s="2" customFormat="1">
      <c r="A424" s="38"/>
      <c r="B424" s="39"/>
      <c r="C424" s="40"/>
      <c r="D424" s="248" t="s">
        <v>152</v>
      </c>
      <c r="E424" s="40"/>
      <c r="F424" s="249" t="s">
        <v>1108</v>
      </c>
      <c r="G424" s="40"/>
      <c r="H424" s="40"/>
      <c r="I424" s="144"/>
      <c r="J424" s="40"/>
      <c r="K424" s="40"/>
      <c r="L424" s="44"/>
      <c r="M424" s="250"/>
      <c r="N424" s="251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152</v>
      </c>
      <c r="AU424" s="17" t="s">
        <v>86</v>
      </c>
    </row>
    <row r="425" s="2" customFormat="1" ht="21.75" customHeight="1">
      <c r="A425" s="38"/>
      <c r="B425" s="39"/>
      <c r="C425" s="234" t="s">
        <v>303</v>
      </c>
      <c r="D425" s="234" t="s">
        <v>148</v>
      </c>
      <c r="E425" s="235" t="s">
        <v>1113</v>
      </c>
      <c r="F425" s="236" t="s">
        <v>1114</v>
      </c>
      <c r="G425" s="237" t="s">
        <v>179</v>
      </c>
      <c r="H425" s="238">
        <v>2</v>
      </c>
      <c r="I425" s="239"/>
      <c r="J425" s="240">
        <f>ROUND(I425*H425,2)</f>
        <v>0</v>
      </c>
      <c r="K425" s="241"/>
      <c r="L425" s="44"/>
      <c r="M425" s="242" t="s">
        <v>1</v>
      </c>
      <c r="N425" s="243" t="s">
        <v>43</v>
      </c>
      <c r="O425" s="91"/>
      <c r="P425" s="244">
        <f>O425*H425</f>
        <v>0</v>
      </c>
      <c r="Q425" s="244">
        <v>0</v>
      </c>
      <c r="R425" s="244">
        <f>Q425*H425</f>
        <v>0</v>
      </c>
      <c r="S425" s="244">
        <v>0</v>
      </c>
      <c r="T425" s="245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6" t="s">
        <v>162</v>
      </c>
      <c r="AT425" s="246" t="s">
        <v>148</v>
      </c>
      <c r="AU425" s="246" t="s">
        <v>86</v>
      </c>
      <c r="AY425" s="17" t="s">
        <v>147</v>
      </c>
      <c r="BE425" s="247">
        <f>IF(N425="základní",J425,0)</f>
        <v>0</v>
      </c>
      <c r="BF425" s="247">
        <f>IF(N425="snížená",J425,0)</f>
        <v>0</v>
      </c>
      <c r="BG425" s="247">
        <f>IF(N425="zákl. přenesená",J425,0)</f>
        <v>0</v>
      </c>
      <c r="BH425" s="247">
        <f>IF(N425="sníž. přenesená",J425,0)</f>
        <v>0</v>
      </c>
      <c r="BI425" s="247">
        <f>IF(N425="nulová",J425,0)</f>
        <v>0</v>
      </c>
      <c r="BJ425" s="17" t="s">
        <v>86</v>
      </c>
      <c r="BK425" s="247">
        <f>ROUND(I425*H425,2)</f>
        <v>0</v>
      </c>
      <c r="BL425" s="17" t="s">
        <v>162</v>
      </c>
      <c r="BM425" s="246" t="s">
        <v>1115</v>
      </c>
    </row>
    <row r="426" s="2" customFormat="1" ht="33" customHeight="1">
      <c r="A426" s="38"/>
      <c r="B426" s="39"/>
      <c r="C426" s="234" t="s">
        <v>1116</v>
      </c>
      <c r="D426" s="234" t="s">
        <v>148</v>
      </c>
      <c r="E426" s="235" t="s">
        <v>1117</v>
      </c>
      <c r="F426" s="236" t="s">
        <v>1118</v>
      </c>
      <c r="G426" s="237" t="s">
        <v>196</v>
      </c>
      <c r="H426" s="238">
        <v>50</v>
      </c>
      <c r="I426" s="239"/>
      <c r="J426" s="240">
        <f>ROUND(I426*H426,2)</f>
        <v>0</v>
      </c>
      <c r="K426" s="241"/>
      <c r="L426" s="44"/>
      <c r="M426" s="242" t="s">
        <v>1</v>
      </c>
      <c r="N426" s="243" t="s">
        <v>43</v>
      </c>
      <c r="O426" s="91"/>
      <c r="P426" s="244">
        <f>O426*H426</f>
        <v>0</v>
      </c>
      <c r="Q426" s="244">
        <v>0</v>
      </c>
      <c r="R426" s="244">
        <f>Q426*H426</f>
        <v>0</v>
      </c>
      <c r="S426" s="244">
        <v>0</v>
      </c>
      <c r="T426" s="245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6" t="s">
        <v>162</v>
      </c>
      <c r="AT426" s="246" t="s">
        <v>148</v>
      </c>
      <c r="AU426" s="246" t="s">
        <v>86</v>
      </c>
      <c r="AY426" s="17" t="s">
        <v>147</v>
      </c>
      <c r="BE426" s="247">
        <f>IF(N426="základní",J426,0)</f>
        <v>0</v>
      </c>
      <c r="BF426" s="247">
        <f>IF(N426="snížená",J426,0)</f>
        <v>0</v>
      </c>
      <c r="BG426" s="247">
        <f>IF(N426="zákl. přenesená",J426,0)</f>
        <v>0</v>
      </c>
      <c r="BH426" s="247">
        <f>IF(N426="sníž. přenesená",J426,0)</f>
        <v>0</v>
      </c>
      <c r="BI426" s="247">
        <f>IF(N426="nulová",J426,0)</f>
        <v>0</v>
      </c>
      <c r="BJ426" s="17" t="s">
        <v>86</v>
      </c>
      <c r="BK426" s="247">
        <f>ROUND(I426*H426,2)</f>
        <v>0</v>
      </c>
      <c r="BL426" s="17" t="s">
        <v>162</v>
      </c>
      <c r="BM426" s="246" t="s">
        <v>1119</v>
      </c>
    </row>
    <row r="427" s="2" customFormat="1">
      <c r="A427" s="38"/>
      <c r="B427" s="39"/>
      <c r="C427" s="40"/>
      <c r="D427" s="248" t="s">
        <v>152</v>
      </c>
      <c r="E427" s="40"/>
      <c r="F427" s="249" t="s">
        <v>1120</v>
      </c>
      <c r="G427" s="40"/>
      <c r="H427" s="40"/>
      <c r="I427" s="144"/>
      <c r="J427" s="40"/>
      <c r="K427" s="40"/>
      <c r="L427" s="44"/>
      <c r="M427" s="304"/>
      <c r="N427" s="305"/>
      <c r="O427" s="301"/>
      <c r="P427" s="301"/>
      <c r="Q427" s="301"/>
      <c r="R427" s="301"/>
      <c r="S427" s="301"/>
      <c r="T427" s="306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152</v>
      </c>
      <c r="AU427" s="17" t="s">
        <v>86</v>
      </c>
    </row>
    <row r="428" s="2" customFormat="1" ht="6.96" customHeight="1">
      <c r="A428" s="38"/>
      <c r="B428" s="66"/>
      <c r="C428" s="67"/>
      <c r="D428" s="67"/>
      <c r="E428" s="67"/>
      <c r="F428" s="67"/>
      <c r="G428" s="67"/>
      <c r="H428" s="67"/>
      <c r="I428" s="183"/>
      <c r="J428" s="67"/>
      <c r="K428" s="67"/>
      <c r="L428" s="44"/>
      <c r="M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</row>
  </sheetData>
  <sheetProtection sheet="1" autoFilter="0" formatColumns="0" formatRows="0" objects="1" scenarios="1" spinCount="100000" saltValue="4MOkSIGK+4jRGD4VjfynzbXrUiIW5Albfsgxz1guhEk2ZfIPIPav0ygaGX1yOjXH1PQ8pxKFFdz2TaMEgpuc9w==" hashValue="w74QoNAfqCe6zP9ESxcYQ+Axwt5Auz2NBHFMKRb9BlnJAbYb4LI0HvaNrA2pYLZbMPMe4m/pzC0xXPAqFY/OQA==" algorithmName="SHA-512" password="C1E4"/>
  <autoFilter ref="C136:K42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88</v>
      </c>
    </row>
    <row r="4" s="1" customFormat="1" ht="24.96" customHeight="1">
      <c r="B4" s="20"/>
      <c r="D4" s="140" t="s">
        <v>108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Byšice ON - oprava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1121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21. 5. 2020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zakázky'!E17="","",'Rekapitulace zakázky'!E17)</f>
        <v xml:space="preserve"> </v>
      </c>
      <c r="F21" s="38"/>
      <c r="G21" s="38"/>
      <c r="H21" s="38"/>
      <c r="I21" s="147" t="s">
        <v>28</v>
      </c>
      <c r="J21" s="146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36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38</v>
      </c>
      <c r="E30" s="38"/>
      <c r="F30" s="38"/>
      <c r="G30" s="38"/>
      <c r="H30" s="38"/>
      <c r="I30" s="144"/>
      <c r="J30" s="157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40</v>
      </c>
      <c r="G32" s="38"/>
      <c r="H32" s="38"/>
      <c r="I32" s="159" t="s">
        <v>39</v>
      </c>
      <c r="J32" s="158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42</v>
      </c>
      <c r="E33" s="142" t="s">
        <v>43</v>
      </c>
      <c r="F33" s="161">
        <f>ROUND((SUM(BE135:BE292)),  2)</f>
        <v>0</v>
      </c>
      <c r="G33" s="38"/>
      <c r="H33" s="38"/>
      <c r="I33" s="162">
        <v>0.20999999999999999</v>
      </c>
      <c r="J33" s="161">
        <f>ROUND(((SUM(BE135:BE292))*I33),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61">
        <f>ROUND((SUM(BF135:BF292)),  2)</f>
        <v>0</v>
      </c>
      <c r="G34" s="38"/>
      <c r="H34" s="38"/>
      <c r="I34" s="162">
        <v>0.14999999999999999</v>
      </c>
      <c r="J34" s="161">
        <f>ROUND(((SUM(BF135:BF292))*I34),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61">
        <f>ROUND((SUM(BG135:BG292)),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61">
        <f>ROUND((SUM(BH135:BH292)),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61">
        <f>ROUND((SUM(BI135:BI292)),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55</v>
      </c>
      <c r="E65" s="179"/>
      <c r="F65" s="179"/>
      <c r="G65" s="171" t="s">
        <v>56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Byšice ON - oprava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Oprava přístřešku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Byšice</v>
      </c>
      <c r="G89" s="40"/>
      <c r="H89" s="40"/>
      <c r="I89" s="147" t="s">
        <v>22</v>
      </c>
      <c r="J89" s="79" t="str">
        <f>IF(J12="","",J12)</f>
        <v>21. 5. 2020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116</v>
      </c>
      <c r="E97" s="196"/>
      <c r="F97" s="196"/>
      <c r="G97" s="196"/>
      <c r="H97" s="196"/>
      <c r="I97" s="197"/>
      <c r="J97" s="198">
        <f>J136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1122</v>
      </c>
      <c r="E98" s="196"/>
      <c r="F98" s="196"/>
      <c r="G98" s="196"/>
      <c r="H98" s="196"/>
      <c r="I98" s="197"/>
      <c r="J98" s="198">
        <f>J139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3"/>
      <c r="C99" s="194"/>
      <c r="D99" s="195" t="s">
        <v>119</v>
      </c>
      <c r="E99" s="196"/>
      <c r="F99" s="196"/>
      <c r="G99" s="196"/>
      <c r="H99" s="196"/>
      <c r="I99" s="197"/>
      <c r="J99" s="198">
        <f>J141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201"/>
      <c r="D100" s="202" t="s">
        <v>1123</v>
      </c>
      <c r="E100" s="203"/>
      <c r="F100" s="203"/>
      <c r="G100" s="203"/>
      <c r="H100" s="203"/>
      <c r="I100" s="204"/>
      <c r="J100" s="205">
        <f>J142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1124</v>
      </c>
      <c r="E101" s="203"/>
      <c r="F101" s="203"/>
      <c r="G101" s="203"/>
      <c r="H101" s="203"/>
      <c r="I101" s="204"/>
      <c r="J101" s="205">
        <f>J147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1125</v>
      </c>
      <c r="E102" s="203"/>
      <c r="F102" s="203"/>
      <c r="G102" s="203"/>
      <c r="H102" s="203"/>
      <c r="I102" s="204"/>
      <c r="J102" s="205">
        <f>J152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557</v>
      </c>
      <c r="E103" s="203"/>
      <c r="F103" s="203"/>
      <c r="G103" s="203"/>
      <c r="H103" s="203"/>
      <c r="I103" s="204"/>
      <c r="J103" s="205">
        <f>J160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558</v>
      </c>
      <c r="E104" s="203"/>
      <c r="F104" s="203"/>
      <c r="G104" s="203"/>
      <c r="H104" s="203"/>
      <c r="I104" s="204"/>
      <c r="J104" s="205">
        <f>J166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121</v>
      </c>
      <c r="E105" s="203"/>
      <c r="F105" s="203"/>
      <c r="G105" s="203"/>
      <c r="H105" s="203"/>
      <c r="I105" s="204"/>
      <c r="J105" s="205">
        <f>J169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122</v>
      </c>
      <c r="E106" s="203"/>
      <c r="F106" s="203"/>
      <c r="G106" s="203"/>
      <c r="H106" s="203"/>
      <c r="I106" s="204"/>
      <c r="J106" s="205">
        <f>J179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123</v>
      </c>
      <c r="E107" s="203"/>
      <c r="F107" s="203"/>
      <c r="G107" s="203"/>
      <c r="H107" s="203"/>
      <c r="I107" s="204"/>
      <c r="J107" s="205">
        <f>J191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93"/>
      <c r="C108" s="194"/>
      <c r="D108" s="195" t="s">
        <v>124</v>
      </c>
      <c r="E108" s="196"/>
      <c r="F108" s="196"/>
      <c r="G108" s="196"/>
      <c r="H108" s="196"/>
      <c r="I108" s="197"/>
      <c r="J108" s="198">
        <f>J195</f>
        <v>0</v>
      </c>
      <c r="K108" s="194"/>
      <c r="L108" s="19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00"/>
      <c r="C109" s="201"/>
      <c r="D109" s="202" t="s">
        <v>126</v>
      </c>
      <c r="E109" s="203"/>
      <c r="F109" s="203"/>
      <c r="G109" s="203"/>
      <c r="H109" s="203"/>
      <c r="I109" s="204"/>
      <c r="J109" s="205">
        <f>J196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127</v>
      </c>
      <c r="E110" s="203"/>
      <c r="F110" s="203"/>
      <c r="G110" s="203"/>
      <c r="H110" s="203"/>
      <c r="I110" s="204"/>
      <c r="J110" s="205">
        <f>J248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128</v>
      </c>
      <c r="E111" s="203"/>
      <c r="F111" s="203"/>
      <c r="G111" s="203"/>
      <c r="H111" s="203"/>
      <c r="I111" s="204"/>
      <c r="J111" s="205">
        <f>J265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0"/>
      <c r="C112" s="201"/>
      <c r="D112" s="202" t="s">
        <v>1126</v>
      </c>
      <c r="E112" s="203"/>
      <c r="F112" s="203"/>
      <c r="G112" s="203"/>
      <c r="H112" s="203"/>
      <c r="I112" s="204"/>
      <c r="J112" s="205">
        <f>J271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0"/>
      <c r="C113" s="201"/>
      <c r="D113" s="202" t="s">
        <v>130</v>
      </c>
      <c r="E113" s="203"/>
      <c r="F113" s="203"/>
      <c r="G113" s="203"/>
      <c r="H113" s="203"/>
      <c r="I113" s="204"/>
      <c r="J113" s="205">
        <f>J274</f>
        <v>0</v>
      </c>
      <c r="K113" s="201"/>
      <c r="L113" s="20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93"/>
      <c r="C114" s="194"/>
      <c r="D114" s="195" t="s">
        <v>569</v>
      </c>
      <c r="E114" s="196"/>
      <c r="F114" s="196"/>
      <c r="G114" s="196"/>
      <c r="H114" s="196"/>
      <c r="I114" s="197"/>
      <c r="J114" s="198">
        <f>J285</f>
        <v>0</v>
      </c>
      <c r="K114" s="194"/>
      <c r="L114" s="19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93"/>
      <c r="C115" s="194"/>
      <c r="D115" s="195" t="s">
        <v>1127</v>
      </c>
      <c r="E115" s="196"/>
      <c r="F115" s="196"/>
      <c r="G115" s="196"/>
      <c r="H115" s="196"/>
      <c r="I115" s="197"/>
      <c r="J115" s="198">
        <f>J291</f>
        <v>0</v>
      </c>
      <c r="K115" s="194"/>
      <c r="L115" s="19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183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186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131</v>
      </c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87" t="str">
        <f>E7</f>
        <v>Byšice ON - oprava</v>
      </c>
      <c r="F125" s="32"/>
      <c r="G125" s="32"/>
      <c r="H125" s="32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109</v>
      </c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003 - Oprava přístřešku</v>
      </c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>žst. Byšice</v>
      </c>
      <c r="G129" s="40"/>
      <c r="H129" s="40"/>
      <c r="I129" s="147" t="s">
        <v>22</v>
      </c>
      <c r="J129" s="79" t="str">
        <f>IF(J12="","",J12)</f>
        <v>21. 5. 2020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44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>Správa železnic, státní organizace</v>
      </c>
      <c r="G131" s="40"/>
      <c r="H131" s="40"/>
      <c r="I131" s="147" t="s">
        <v>32</v>
      </c>
      <c r="J131" s="36" t="str">
        <f>E21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30</v>
      </c>
      <c r="D132" s="40"/>
      <c r="E132" s="40"/>
      <c r="F132" s="27" t="str">
        <f>IF(E18="","",E18)</f>
        <v>Vyplň údaj</v>
      </c>
      <c r="G132" s="40"/>
      <c r="H132" s="40"/>
      <c r="I132" s="147" t="s">
        <v>35</v>
      </c>
      <c r="J132" s="36" t="str">
        <f>E24</f>
        <v>L. Ulrich, DiS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44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07"/>
      <c r="B134" s="208"/>
      <c r="C134" s="209" t="s">
        <v>132</v>
      </c>
      <c r="D134" s="210" t="s">
        <v>63</v>
      </c>
      <c r="E134" s="210" t="s">
        <v>59</v>
      </c>
      <c r="F134" s="210" t="s">
        <v>60</v>
      </c>
      <c r="G134" s="210" t="s">
        <v>133</v>
      </c>
      <c r="H134" s="210" t="s">
        <v>134</v>
      </c>
      <c r="I134" s="211" t="s">
        <v>135</v>
      </c>
      <c r="J134" s="212" t="s">
        <v>113</v>
      </c>
      <c r="K134" s="213" t="s">
        <v>136</v>
      </c>
      <c r="L134" s="214"/>
      <c r="M134" s="100" t="s">
        <v>1</v>
      </c>
      <c r="N134" s="101" t="s">
        <v>42</v>
      </c>
      <c r="O134" s="101" t="s">
        <v>137</v>
      </c>
      <c r="P134" s="101" t="s">
        <v>138</v>
      </c>
      <c r="Q134" s="101" t="s">
        <v>139</v>
      </c>
      <c r="R134" s="101" t="s">
        <v>140</v>
      </c>
      <c r="S134" s="101" t="s">
        <v>141</v>
      </c>
      <c r="T134" s="102" t="s">
        <v>142</v>
      </c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</row>
    <row r="135" s="2" customFormat="1" ht="22.8" customHeight="1">
      <c r="A135" s="38"/>
      <c r="B135" s="39"/>
      <c r="C135" s="107" t="s">
        <v>143</v>
      </c>
      <c r="D135" s="40"/>
      <c r="E135" s="40"/>
      <c r="F135" s="40"/>
      <c r="G135" s="40"/>
      <c r="H135" s="40"/>
      <c r="I135" s="144"/>
      <c r="J135" s="215">
        <f>BK135</f>
        <v>0</v>
      </c>
      <c r="K135" s="40"/>
      <c r="L135" s="44"/>
      <c r="M135" s="103"/>
      <c r="N135" s="216"/>
      <c r="O135" s="104"/>
      <c r="P135" s="217">
        <f>P136+P139+P141+P195+P285+P291</f>
        <v>0</v>
      </c>
      <c r="Q135" s="104"/>
      <c r="R135" s="217">
        <f>R136+R139+R141+R195+R285+R291</f>
        <v>31.341267670000001</v>
      </c>
      <c r="S135" s="104"/>
      <c r="T135" s="218">
        <f>T136+T139+T141+T195+T285+T291</f>
        <v>36.466500000000003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77</v>
      </c>
      <c r="AU135" s="17" t="s">
        <v>115</v>
      </c>
      <c r="BK135" s="219">
        <f>BK136+BK139+BK141+BK195+BK285+BK291</f>
        <v>0</v>
      </c>
    </row>
    <row r="136" s="12" customFormat="1" ht="25.92" customHeight="1">
      <c r="A136" s="12"/>
      <c r="B136" s="220"/>
      <c r="C136" s="221"/>
      <c r="D136" s="222" t="s">
        <v>77</v>
      </c>
      <c r="E136" s="223" t="s">
        <v>144</v>
      </c>
      <c r="F136" s="223" t="s">
        <v>145</v>
      </c>
      <c r="G136" s="221"/>
      <c r="H136" s="221"/>
      <c r="I136" s="224"/>
      <c r="J136" s="225">
        <f>BK136</f>
        <v>0</v>
      </c>
      <c r="K136" s="221"/>
      <c r="L136" s="226"/>
      <c r="M136" s="227"/>
      <c r="N136" s="228"/>
      <c r="O136" s="228"/>
      <c r="P136" s="229">
        <f>SUM(P137:P138)</f>
        <v>0</v>
      </c>
      <c r="Q136" s="228"/>
      <c r="R136" s="229">
        <f>SUM(R137:R138)</f>
        <v>0</v>
      </c>
      <c r="S136" s="228"/>
      <c r="T136" s="230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31" t="s">
        <v>146</v>
      </c>
      <c r="AT136" s="232" t="s">
        <v>77</v>
      </c>
      <c r="AU136" s="232" t="s">
        <v>78</v>
      </c>
      <c r="AY136" s="231" t="s">
        <v>147</v>
      </c>
      <c r="BK136" s="233">
        <f>SUM(BK137:BK138)</f>
        <v>0</v>
      </c>
    </row>
    <row r="137" s="2" customFormat="1" ht="16.5" customHeight="1">
      <c r="A137" s="38"/>
      <c r="B137" s="39"/>
      <c r="C137" s="234" t="s">
        <v>86</v>
      </c>
      <c r="D137" s="234" t="s">
        <v>148</v>
      </c>
      <c r="E137" s="235" t="s">
        <v>149</v>
      </c>
      <c r="F137" s="236" t="s">
        <v>145</v>
      </c>
      <c r="G137" s="237" t="s">
        <v>1</v>
      </c>
      <c r="H137" s="238">
        <v>0</v>
      </c>
      <c r="I137" s="239"/>
      <c r="J137" s="240">
        <f>ROUND(I137*H137,2)</f>
        <v>0</v>
      </c>
      <c r="K137" s="241"/>
      <c r="L137" s="44"/>
      <c r="M137" s="242" t="s">
        <v>1</v>
      </c>
      <c r="N137" s="243" t="s">
        <v>43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150</v>
      </c>
      <c r="AT137" s="246" t="s">
        <v>148</v>
      </c>
      <c r="AU137" s="246" t="s">
        <v>86</v>
      </c>
      <c r="AY137" s="17" t="s">
        <v>147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86</v>
      </c>
      <c r="BK137" s="247">
        <f>ROUND(I137*H137,2)</f>
        <v>0</v>
      </c>
      <c r="BL137" s="17" t="s">
        <v>150</v>
      </c>
      <c r="BM137" s="246" t="s">
        <v>1128</v>
      </c>
    </row>
    <row r="138" s="2" customFormat="1">
      <c r="A138" s="38"/>
      <c r="B138" s="39"/>
      <c r="C138" s="40"/>
      <c r="D138" s="248" t="s">
        <v>152</v>
      </c>
      <c r="E138" s="40"/>
      <c r="F138" s="249" t="s">
        <v>153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86</v>
      </c>
    </row>
    <row r="139" s="12" customFormat="1" ht="25.92" customHeight="1">
      <c r="A139" s="12"/>
      <c r="B139" s="220"/>
      <c r="C139" s="221"/>
      <c r="D139" s="222" t="s">
        <v>77</v>
      </c>
      <c r="E139" s="223" t="s">
        <v>501</v>
      </c>
      <c r="F139" s="223" t="s">
        <v>1129</v>
      </c>
      <c r="G139" s="221"/>
      <c r="H139" s="221"/>
      <c r="I139" s="224"/>
      <c r="J139" s="225">
        <f>BK139</f>
        <v>0</v>
      </c>
      <c r="K139" s="221"/>
      <c r="L139" s="226"/>
      <c r="M139" s="227"/>
      <c r="N139" s="228"/>
      <c r="O139" s="228"/>
      <c r="P139" s="229">
        <f>P140</f>
        <v>0</v>
      </c>
      <c r="Q139" s="228"/>
      <c r="R139" s="229">
        <f>R140</f>
        <v>0</v>
      </c>
      <c r="S139" s="228"/>
      <c r="T139" s="23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1" t="s">
        <v>86</v>
      </c>
      <c r="AT139" s="232" t="s">
        <v>77</v>
      </c>
      <c r="AU139" s="232" t="s">
        <v>78</v>
      </c>
      <c r="AY139" s="231" t="s">
        <v>147</v>
      </c>
      <c r="BK139" s="233">
        <f>BK140</f>
        <v>0</v>
      </c>
    </row>
    <row r="140" s="2" customFormat="1" ht="33" customHeight="1">
      <c r="A140" s="38"/>
      <c r="B140" s="39"/>
      <c r="C140" s="234" t="s">
        <v>88</v>
      </c>
      <c r="D140" s="234" t="s">
        <v>148</v>
      </c>
      <c r="E140" s="235" t="s">
        <v>1130</v>
      </c>
      <c r="F140" s="236" t="s">
        <v>1131</v>
      </c>
      <c r="G140" s="237" t="s">
        <v>186</v>
      </c>
      <c r="H140" s="238">
        <v>1</v>
      </c>
      <c r="I140" s="239"/>
      <c r="J140" s="240">
        <f>ROUND(I140*H140,2)</f>
        <v>0</v>
      </c>
      <c r="K140" s="241"/>
      <c r="L140" s="44"/>
      <c r="M140" s="242" t="s">
        <v>1</v>
      </c>
      <c r="N140" s="243" t="s">
        <v>43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146</v>
      </c>
      <c r="AT140" s="246" t="s">
        <v>148</v>
      </c>
      <c r="AU140" s="246" t="s">
        <v>86</v>
      </c>
      <c r="AY140" s="17" t="s">
        <v>147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86</v>
      </c>
      <c r="BK140" s="247">
        <f>ROUND(I140*H140,2)</f>
        <v>0</v>
      </c>
      <c r="BL140" s="17" t="s">
        <v>146</v>
      </c>
      <c r="BM140" s="246" t="s">
        <v>1132</v>
      </c>
    </row>
    <row r="141" s="12" customFormat="1" ht="25.92" customHeight="1">
      <c r="A141" s="12"/>
      <c r="B141" s="220"/>
      <c r="C141" s="221"/>
      <c r="D141" s="222" t="s">
        <v>77</v>
      </c>
      <c r="E141" s="223" t="s">
        <v>164</v>
      </c>
      <c r="F141" s="223" t="s">
        <v>165</v>
      </c>
      <c r="G141" s="221"/>
      <c r="H141" s="221"/>
      <c r="I141" s="224"/>
      <c r="J141" s="225">
        <f>BK141</f>
        <v>0</v>
      </c>
      <c r="K141" s="221"/>
      <c r="L141" s="226"/>
      <c r="M141" s="227"/>
      <c r="N141" s="228"/>
      <c r="O141" s="228"/>
      <c r="P141" s="229">
        <f>P142+P147+P152+P160+P166+P169+P179+P191</f>
        <v>0</v>
      </c>
      <c r="Q141" s="228"/>
      <c r="R141" s="229">
        <f>R142+R147+R152+R160+R166+R169+R179+R191</f>
        <v>28.394291750000001</v>
      </c>
      <c r="S141" s="228"/>
      <c r="T141" s="230">
        <f>T142+T147+T152+T160+T166+T169+T179+T191</f>
        <v>36.422750000000001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1" t="s">
        <v>86</v>
      </c>
      <c r="AT141" s="232" t="s">
        <v>77</v>
      </c>
      <c r="AU141" s="232" t="s">
        <v>78</v>
      </c>
      <c r="AY141" s="231" t="s">
        <v>147</v>
      </c>
      <c r="BK141" s="233">
        <f>BK142+BK147+BK152+BK160+BK166+BK169+BK179+BK191</f>
        <v>0</v>
      </c>
    </row>
    <row r="142" s="12" customFormat="1" ht="22.8" customHeight="1">
      <c r="A142" s="12"/>
      <c r="B142" s="220"/>
      <c r="C142" s="221"/>
      <c r="D142" s="222" t="s">
        <v>77</v>
      </c>
      <c r="E142" s="252" t="s">
        <v>86</v>
      </c>
      <c r="F142" s="252" t="s">
        <v>1133</v>
      </c>
      <c r="G142" s="221"/>
      <c r="H142" s="221"/>
      <c r="I142" s="224"/>
      <c r="J142" s="253">
        <f>BK142</f>
        <v>0</v>
      </c>
      <c r="K142" s="221"/>
      <c r="L142" s="226"/>
      <c r="M142" s="227"/>
      <c r="N142" s="228"/>
      <c r="O142" s="228"/>
      <c r="P142" s="229">
        <f>SUM(P143:P146)</f>
        <v>0</v>
      </c>
      <c r="Q142" s="228"/>
      <c r="R142" s="229">
        <f>SUM(R143:R146)</f>
        <v>0</v>
      </c>
      <c r="S142" s="228"/>
      <c r="T142" s="230">
        <f>SUM(T143:T146)</f>
        <v>16.012499999999999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1" t="s">
        <v>86</v>
      </c>
      <c r="AT142" s="232" t="s">
        <v>77</v>
      </c>
      <c r="AU142" s="232" t="s">
        <v>86</v>
      </c>
      <c r="AY142" s="231" t="s">
        <v>147</v>
      </c>
      <c r="BK142" s="233">
        <f>SUM(BK143:BK146)</f>
        <v>0</v>
      </c>
    </row>
    <row r="143" s="2" customFormat="1" ht="21.75" customHeight="1">
      <c r="A143" s="38"/>
      <c r="B143" s="39"/>
      <c r="C143" s="234" t="s">
        <v>156</v>
      </c>
      <c r="D143" s="234" t="s">
        <v>148</v>
      </c>
      <c r="E143" s="235" t="s">
        <v>1134</v>
      </c>
      <c r="F143" s="236" t="s">
        <v>1135</v>
      </c>
      <c r="G143" s="237" t="s">
        <v>214</v>
      </c>
      <c r="H143" s="238">
        <v>17.5</v>
      </c>
      <c r="I143" s="239"/>
      <c r="J143" s="240">
        <f>ROUND(I143*H143,2)</f>
        <v>0</v>
      </c>
      <c r="K143" s="241"/>
      <c r="L143" s="44"/>
      <c r="M143" s="242" t="s">
        <v>1</v>
      </c>
      <c r="N143" s="243" t="s">
        <v>43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0.625</v>
      </c>
      <c r="T143" s="245">
        <f>S143*H143</f>
        <v>10.9375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146</v>
      </c>
      <c r="AT143" s="246" t="s">
        <v>148</v>
      </c>
      <c r="AU143" s="246" t="s">
        <v>88</v>
      </c>
      <c r="AY143" s="17" t="s">
        <v>147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86</v>
      </c>
      <c r="BK143" s="247">
        <f>ROUND(I143*H143,2)</f>
        <v>0</v>
      </c>
      <c r="BL143" s="17" t="s">
        <v>146</v>
      </c>
      <c r="BM143" s="246" t="s">
        <v>1136</v>
      </c>
    </row>
    <row r="144" s="13" customFormat="1">
      <c r="A144" s="13"/>
      <c r="B144" s="254"/>
      <c r="C144" s="255"/>
      <c r="D144" s="248" t="s">
        <v>171</v>
      </c>
      <c r="E144" s="256" t="s">
        <v>1</v>
      </c>
      <c r="F144" s="257" t="s">
        <v>1137</v>
      </c>
      <c r="G144" s="255"/>
      <c r="H144" s="258">
        <v>17.5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4" t="s">
        <v>171</v>
      </c>
      <c r="AU144" s="264" t="s">
        <v>88</v>
      </c>
      <c r="AV144" s="13" t="s">
        <v>88</v>
      </c>
      <c r="AW144" s="13" t="s">
        <v>34</v>
      </c>
      <c r="AX144" s="13" t="s">
        <v>86</v>
      </c>
      <c r="AY144" s="264" t="s">
        <v>147</v>
      </c>
    </row>
    <row r="145" s="2" customFormat="1" ht="21.75" customHeight="1">
      <c r="A145" s="38"/>
      <c r="B145" s="39"/>
      <c r="C145" s="234" t="s">
        <v>146</v>
      </c>
      <c r="D145" s="234" t="s">
        <v>148</v>
      </c>
      <c r="E145" s="235" t="s">
        <v>1138</v>
      </c>
      <c r="F145" s="236" t="s">
        <v>1139</v>
      </c>
      <c r="G145" s="237" t="s">
        <v>214</v>
      </c>
      <c r="H145" s="238">
        <v>17.5</v>
      </c>
      <c r="I145" s="239"/>
      <c r="J145" s="240">
        <f>ROUND(I145*H145,2)</f>
        <v>0</v>
      </c>
      <c r="K145" s="241"/>
      <c r="L145" s="44"/>
      <c r="M145" s="242" t="s">
        <v>1</v>
      </c>
      <c r="N145" s="243" t="s">
        <v>43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0.28999999999999998</v>
      </c>
      <c r="T145" s="245">
        <f>S145*H145</f>
        <v>5.0749999999999993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146</v>
      </c>
      <c r="AT145" s="246" t="s">
        <v>148</v>
      </c>
      <c r="AU145" s="246" t="s">
        <v>88</v>
      </c>
      <c r="AY145" s="17" t="s">
        <v>147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86</v>
      </c>
      <c r="BK145" s="247">
        <f>ROUND(I145*H145,2)</f>
        <v>0</v>
      </c>
      <c r="BL145" s="17" t="s">
        <v>146</v>
      </c>
      <c r="BM145" s="246" t="s">
        <v>1140</v>
      </c>
    </row>
    <row r="146" s="2" customFormat="1" ht="16.5" customHeight="1">
      <c r="A146" s="38"/>
      <c r="B146" s="39"/>
      <c r="C146" s="234" t="s">
        <v>183</v>
      </c>
      <c r="D146" s="234" t="s">
        <v>148</v>
      </c>
      <c r="E146" s="235" t="s">
        <v>1141</v>
      </c>
      <c r="F146" s="236" t="s">
        <v>1142</v>
      </c>
      <c r="G146" s="237" t="s">
        <v>214</v>
      </c>
      <c r="H146" s="238">
        <v>17.5</v>
      </c>
      <c r="I146" s="239"/>
      <c r="J146" s="240">
        <f>ROUND(I146*H146,2)</f>
        <v>0</v>
      </c>
      <c r="K146" s="241"/>
      <c r="L146" s="44"/>
      <c r="M146" s="242" t="s">
        <v>1</v>
      </c>
      <c r="N146" s="243" t="s">
        <v>43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146</v>
      </c>
      <c r="AT146" s="246" t="s">
        <v>148</v>
      </c>
      <c r="AU146" s="246" t="s">
        <v>88</v>
      </c>
      <c r="AY146" s="17" t="s">
        <v>147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86</v>
      </c>
      <c r="BK146" s="247">
        <f>ROUND(I146*H146,2)</f>
        <v>0</v>
      </c>
      <c r="BL146" s="17" t="s">
        <v>146</v>
      </c>
      <c r="BM146" s="246" t="s">
        <v>1143</v>
      </c>
    </row>
    <row r="147" s="12" customFormat="1" ht="22.8" customHeight="1">
      <c r="A147" s="12"/>
      <c r="B147" s="220"/>
      <c r="C147" s="221"/>
      <c r="D147" s="222" t="s">
        <v>77</v>
      </c>
      <c r="E147" s="252" t="s">
        <v>88</v>
      </c>
      <c r="F147" s="252" t="s">
        <v>1144</v>
      </c>
      <c r="G147" s="221"/>
      <c r="H147" s="221"/>
      <c r="I147" s="224"/>
      <c r="J147" s="253">
        <f>BK147</f>
        <v>0</v>
      </c>
      <c r="K147" s="221"/>
      <c r="L147" s="226"/>
      <c r="M147" s="227"/>
      <c r="N147" s="228"/>
      <c r="O147" s="228"/>
      <c r="P147" s="229">
        <f>SUM(P148:P151)</f>
        <v>0</v>
      </c>
      <c r="Q147" s="228"/>
      <c r="R147" s="229">
        <f>SUM(R148:R151)</f>
        <v>10.640777999999999</v>
      </c>
      <c r="S147" s="228"/>
      <c r="T147" s="230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86</v>
      </c>
      <c r="AT147" s="232" t="s">
        <v>77</v>
      </c>
      <c r="AU147" s="232" t="s">
        <v>86</v>
      </c>
      <c r="AY147" s="231" t="s">
        <v>147</v>
      </c>
      <c r="BK147" s="233">
        <f>SUM(BK148:BK151)</f>
        <v>0</v>
      </c>
    </row>
    <row r="148" s="2" customFormat="1" ht="21.75" customHeight="1">
      <c r="A148" s="38"/>
      <c r="B148" s="39"/>
      <c r="C148" s="234" t="s">
        <v>188</v>
      </c>
      <c r="D148" s="234" t="s">
        <v>148</v>
      </c>
      <c r="E148" s="235" t="s">
        <v>1145</v>
      </c>
      <c r="F148" s="236" t="s">
        <v>1146</v>
      </c>
      <c r="G148" s="237" t="s">
        <v>169</v>
      </c>
      <c r="H148" s="238">
        <v>4.2000000000000002</v>
      </c>
      <c r="I148" s="239"/>
      <c r="J148" s="240">
        <f>ROUND(I148*H148,2)</f>
        <v>0</v>
      </c>
      <c r="K148" s="241"/>
      <c r="L148" s="44"/>
      <c r="M148" s="242" t="s">
        <v>1</v>
      </c>
      <c r="N148" s="243" t="s">
        <v>43</v>
      </c>
      <c r="O148" s="91"/>
      <c r="P148" s="244">
        <f>O148*H148</f>
        <v>0</v>
      </c>
      <c r="Q148" s="244">
        <v>2.45329</v>
      </c>
      <c r="R148" s="244">
        <f>Q148*H148</f>
        <v>10.303818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146</v>
      </c>
      <c r="AT148" s="246" t="s">
        <v>148</v>
      </c>
      <c r="AU148" s="246" t="s">
        <v>88</v>
      </c>
      <c r="AY148" s="17" t="s">
        <v>147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86</v>
      </c>
      <c r="BK148" s="247">
        <f>ROUND(I148*H148,2)</f>
        <v>0</v>
      </c>
      <c r="BL148" s="17" t="s">
        <v>146</v>
      </c>
      <c r="BM148" s="246" t="s">
        <v>1147</v>
      </c>
    </row>
    <row r="149" s="13" customFormat="1">
      <c r="A149" s="13"/>
      <c r="B149" s="254"/>
      <c r="C149" s="255"/>
      <c r="D149" s="248" t="s">
        <v>171</v>
      </c>
      <c r="E149" s="256" t="s">
        <v>1</v>
      </c>
      <c r="F149" s="257" t="s">
        <v>1148</v>
      </c>
      <c r="G149" s="255"/>
      <c r="H149" s="258">
        <v>4.2000000000000002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4" t="s">
        <v>171</v>
      </c>
      <c r="AU149" s="264" t="s">
        <v>88</v>
      </c>
      <c r="AV149" s="13" t="s">
        <v>88</v>
      </c>
      <c r="AW149" s="13" t="s">
        <v>34</v>
      </c>
      <c r="AX149" s="13" t="s">
        <v>86</v>
      </c>
      <c r="AY149" s="264" t="s">
        <v>147</v>
      </c>
    </row>
    <row r="150" s="2" customFormat="1" ht="16.5" customHeight="1">
      <c r="A150" s="38"/>
      <c r="B150" s="39"/>
      <c r="C150" s="234" t="s">
        <v>193</v>
      </c>
      <c r="D150" s="234" t="s">
        <v>148</v>
      </c>
      <c r="E150" s="235" t="s">
        <v>1149</v>
      </c>
      <c r="F150" s="236" t="s">
        <v>1150</v>
      </c>
      <c r="G150" s="237" t="s">
        <v>214</v>
      </c>
      <c r="H150" s="238">
        <v>9.5999999999999996</v>
      </c>
      <c r="I150" s="239"/>
      <c r="J150" s="240">
        <f>ROUND(I150*H150,2)</f>
        <v>0</v>
      </c>
      <c r="K150" s="241"/>
      <c r="L150" s="44"/>
      <c r="M150" s="242" t="s">
        <v>1</v>
      </c>
      <c r="N150" s="243" t="s">
        <v>43</v>
      </c>
      <c r="O150" s="91"/>
      <c r="P150" s="244">
        <f>O150*H150</f>
        <v>0</v>
      </c>
      <c r="Q150" s="244">
        <v>0.035099999999999999</v>
      </c>
      <c r="R150" s="244">
        <f>Q150*H150</f>
        <v>0.33695999999999998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146</v>
      </c>
      <c r="AT150" s="246" t="s">
        <v>148</v>
      </c>
      <c r="AU150" s="246" t="s">
        <v>88</v>
      </c>
      <c r="AY150" s="17" t="s">
        <v>147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86</v>
      </c>
      <c r="BK150" s="247">
        <f>ROUND(I150*H150,2)</f>
        <v>0</v>
      </c>
      <c r="BL150" s="17" t="s">
        <v>146</v>
      </c>
      <c r="BM150" s="246" t="s">
        <v>1151</v>
      </c>
    </row>
    <row r="151" s="13" customFormat="1">
      <c r="A151" s="13"/>
      <c r="B151" s="254"/>
      <c r="C151" s="255"/>
      <c r="D151" s="248" t="s">
        <v>171</v>
      </c>
      <c r="E151" s="256" t="s">
        <v>1</v>
      </c>
      <c r="F151" s="257" t="s">
        <v>1152</v>
      </c>
      <c r="G151" s="255"/>
      <c r="H151" s="258">
        <v>9.5999999999999996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4" t="s">
        <v>171</v>
      </c>
      <c r="AU151" s="264" t="s">
        <v>88</v>
      </c>
      <c r="AV151" s="13" t="s">
        <v>88</v>
      </c>
      <c r="AW151" s="13" t="s">
        <v>34</v>
      </c>
      <c r="AX151" s="13" t="s">
        <v>86</v>
      </c>
      <c r="AY151" s="264" t="s">
        <v>147</v>
      </c>
    </row>
    <row r="152" s="12" customFormat="1" ht="22.8" customHeight="1">
      <c r="A152" s="12"/>
      <c r="B152" s="220"/>
      <c r="C152" s="221"/>
      <c r="D152" s="222" t="s">
        <v>77</v>
      </c>
      <c r="E152" s="252" t="s">
        <v>183</v>
      </c>
      <c r="F152" s="252" t="s">
        <v>1153</v>
      </c>
      <c r="G152" s="221"/>
      <c r="H152" s="221"/>
      <c r="I152" s="224"/>
      <c r="J152" s="253">
        <f>BK152</f>
        <v>0</v>
      </c>
      <c r="K152" s="221"/>
      <c r="L152" s="226"/>
      <c r="M152" s="227"/>
      <c r="N152" s="228"/>
      <c r="O152" s="228"/>
      <c r="P152" s="229">
        <f>SUM(P153:P159)</f>
        <v>0</v>
      </c>
      <c r="Q152" s="228"/>
      <c r="R152" s="229">
        <f>SUM(R153:R159)</f>
        <v>14.623218750000001</v>
      </c>
      <c r="S152" s="228"/>
      <c r="T152" s="230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31" t="s">
        <v>86</v>
      </c>
      <c r="AT152" s="232" t="s">
        <v>77</v>
      </c>
      <c r="AU152" s="232" t="s">
        <v>86</v>
      </c>
      <c r="AY152" s="231" t="s">
        <v>147</v>
      </c>
      <c r="BK152" s="233">
        <f>SUM(BK153:BK159)</f>
        <v>0</v>
      </c>
    </row>
    <row r="153" s="2" customFormat="1" ht="21.75" customHeight="1">
      <c r="A153" s="38"/>
      <c r="B153" s="39"/>
      <c r="C153" s="234" t="s">
        <v>199</v>
      </c>
      <c r="D153" s="234" t="s">
        <v>148</v>
      </c>
      <c r="E153" s="235" t="s">
        <v>1154</v>
      </c>
      <c r="F153" s="236" t="s">
        <v>1155</v>
      </c>
      <c r="G153" s="237" t="s">
        <v>214</v>
      </c>
      <c r="H153" s="238">
        <v>17.5</v>
      </c>
      <c r="I153" s="239"/>
      <c r="J153" s="240">
        <f>ROUND(I153*H153,2)</f>
        <v>0</v>
      </c>
      <c r="K153" s="241"/>
      <c r="L153" s="44"/>
      <c r="M153" s="242" t="s">
        <v>1</v>
      </c>
      <c r="N153" s="243" t="s">
        <v>43</v>
      </c>
      <c r="O153" s="91"/>
      <c r="P153" s="244">
        <f>O153*H153</f>
        <v>0</v>
      </c>
      <c r="Q153" s="244">
        <v>0.39600000000000002</v>
      </c>
      <c r="R153" s="244">
        <f>Q153*H153</f>
        <v>6.9300000000000006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146</v>
      </c>
      <c r="AT153" s="246" t="s">
        <v>148</v>
      </c>
      <c r="AU153" s="246" t="s">
        <v>88</v>
      </c>
      <c r="AY153" s="17" t="s">
        <v>147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86</v>
      </c>
      <c r="BK153" s="247">
        <f>ROUND(I153*H153,2)</f>
        <v>0</v>
      </c>
      <c r="BL153" s="17" t="s">
        <v>146</v>
      </c>
      <c r="BM153" s="246" t="s">
        <v>1156</v>
      </c>
    </row>
    <row r="154" s="13" customFormat="1">
      <c r="A154" s="13"/>
      <c r="B154" s="254"/>
      <c r="C154" s="255"/>
      <c r="D154" s="248" t="s">
        <v>171</v>
      </c>
      <c r="E154" s="256" t="s">
        <v>1</v>
      </c>
      <c r="F154" s="257" t="s">
        <v>1137</v>
      </c>
      <c r="G154" s="255"/>
      <c r="H154" s="258">
        <v>17.5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4" t="s">
        <v>171</v>
      </c>
      <c r="AU154" s="264" t="s">
        <v>88</v>
      </c>
      <c r="AV154" s="13" t="s">
        <v>88</v>
      </c>
      <c r="AW154" s="13" t="s">
        <v>34</v>
      </c>
      <c r="AX154" s="13" t="s">
        <v>86</v>
      </c>
      <c r="AY154" s="264" t="s">
        <v>147</v>
      </c>
    </row>
    <row r="155" s="2" customFormat="1" ht="21.75" customHeight="1">
      <c r="A155" s="38"/>
      <c r="B155" s="39"/>
      <c r="C155" s="234" t="s">
        <v>181</v>
      </c>
      <c r="D155" s="234" t="s">
        <v>148</v>
      </c>
      <c r="E155" s="235" t="s">
        <v>1157</v>
      </c>
      <c r="F155" s="236" t="s">
        <v>1158</v>
      </c>
      <c r="G155" s="237" t="s">
        <v>214</v>
      </c>
      <c r="H155" s="238">
        <v>17.5</v>
      </c>
      <c r="I155" s="239"/>
      <c r="J155" s="240">
        <f>ROUND(I155*H155,2)</f>
        <v>0</v>
      </c>
      <c r="K155" s="241"/>
      <c r="L155" s="44"/>
      <c r="M155" s="242" t="s">
        <v>1</v>
      </c>
      <c r="N155" s="243" t="s">
        <v>43</v>
      </c>
      <c r="O155" s="91"/>
      <c r="P155" s="244">
        <f>O155*H155</f>
        <v>0</v>
      </c>
      <c r="Q155" s="244">
        <v>0.19694999999999999</v>
      </c>
      <c r="R155" s="244">
        <f>Q155*H155</f>
        <v>3.4466249999999996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146</v>
      </c>
      <c r="AT155" s="246" t="s">
        <v>148</v>
      </c>
      <c r="AU155" s="246" t="s">
        <v>88</v>
      </c>
      <c r="AY155" s="17" t="s">
        <v>147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86</v>
      </c>
      <c r="BK155" s="247">
        <f>ROUND(I155*H155,2)</f>
        <v>0</v>
      </c>
      <c r="BL155" s="17" t="s">
        <v>146</v>
      </c>
      <c r="BM155" s="246" t="s">
        <v>1159</v>
      </c>
    </row>
    <row r="156" s="2" customFormat="1" ht="21.75" customHeight="1">
      <c r="A156" s="38"/>
      <c r="B156" s="39"/>
      <c r="C156" s="234" t="s">
        <v>207</v>
      </c>
      <c r="D156" s="234" t="s">
        <v>148</v>
      </c>
      <c r="E156" s="235" t="s">
        <v>1160</v>
      </c>
      <c r="F156" s="236" t="s">
        <v>1161</v>
      </c>
      <c r="G156" s="237" t="s">
        <v>214</v>
      </c>
      <c r="H156" s="238">
        <v>17.5</v>
      </c>
      <c r="I156" s="239"/>
      <c r="J156" s="240">
        <f>ROUND(I156*H156,2)</f>
        <v>0</v>
      </c>
      <c r="K156" s="241"/>
      <c r="L156" s="44"/>
      <c r="M156" s="242" t="s">
        <v>1</v>
      </c>
      <c r="N156" s="243" t="s">
        <v>43</v>
      </c>
      <c r="O156" s="91"/>
      <c r="P156" s="244">
        <f>O156*H156</f>
        <v>0</v>
      </c>
      <c r="Q156" s="244">
        <v>0.14610000000000001</v>
      </c>
      <c r="R156" s="244">
        <f>Q156*H156</f>
        <v>2.5567500000000001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146</v>
      </c>
      <c r="AT156" s="246" t="s">
        <v>148</v>
      </c>
      <c r="AU156" s="246" t="s">
        <v>88</v>
      </c>
      <c r="AY156" s="17" t="s">
        <v>147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86</v>
      </c>
      <c r="BK156" s="247">
        <f>ROUND(I156*H156,2)</f>
        <v>0</v>
      </c>
      <c r="BL156" s="17" t="s">
        <v>146</v>
      </c>
      <c r="BM156" s="246" t="s">
        <v>1162</v>
      </c>
    </row>
    <row r="157" s="2" customFormat="1" ht="21.75" customHeight="1">
      <c r="A157" s="38"/>
      <c r="B157" s="39"/>
      <c r="C157" s="276" t="s">
        <v>211</v>
      </c>
      <c r="D157" s="276" t="s">
        <v>154</v>
      </c>
      <c r="E157" s="277" t="s">
        <v>1163</v>
      </c>
      <c r="F157" s="278" t="s">
        <v>1164</v>
      </c>
      <c r="G157" s="279" t="s">
        <v>214</v>
      </c>
      <c r="H157" s="280">
        <v>18.024999999999999</v>
      </c>
      <c r="I157" s="281"/>
      <c r="J157" s="282">
        <f>ROUND(I157*H157,2)</f>
        <v>0</v>
      </c>
      <c r="K157" s="283"/>
      <c r="L157" s="284"/>
      <c r="M157" s="285" t="s">
        <v>1</v>
      </c>
      <c r="N157" s="286" t="s">
        <v>43</v>
      </c>
      <c r="O157" s="91"/>
      <c r="P157" s="244">
        <f>O157*H157</f>
        <v>0</v>
      </c>
      <c r="Q157" s="244">
        <v>0.09375</v>
      </c>
      <c r="R157" s="244">
        <f>Q157*H157</f>
        <v>1.6898437499999999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199</v>
      </c>
      <c r="AT157" s="246" t="s">
        <v>154</v>
      </c>
      <c r="AU157" s="246" t="s">
        <v>88</v>
      </c>
      <c r="AY157" s="17" t="s">
        <v>147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86</v>
      </c>
      <c r="BK157" s="247">
        <f>ROUND(I157*H157,2)</f>
        <v>0</v>
      </c>
      <c r="BL157" s="17" t="s">
        <v>146</v>
      </c>
      <c r="BM157" s="246" t="s">
        <v>1165</v>
      </c>
    </row>
    <row r="158" s="2" customFormat="1">
      <c r="A158" s="38"/>
      <c r="B158" s="39"/>
      <c r="C158" s="40"/>
      <c r="D158" s="248" t="s">
        <v>152</v>
      </c>
      <c r="E158" s="40"/>
      <c r="F158" s="249" t="s">
        <v>1166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152</v>
      </c>
      <c r="AU158" s="17" t="s">
        <v>88</v>
      </c>
    </row>
    <row r="159" s="13" customFormat="1">
      <c r="A159" s="13"/>
      <c r="B159" s="254"/>
      <c r="C159" s="255"/>
      <c r="D159" s="248" t="s">
        <v>171</v>
      </c>
      <c r="E159" s="255"/>
      <c r="F159" s="257" t="s">
        <v>1167</v>
      </c>
      <c r="G159" s="255"/>
      <c r="H159" s="258">
        <v>18.024999999999999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4" t="s">
        <v>171</v>
      </c>
      <c r="AU159" s="264" t="s">
        <v>88</v>
      </c>
      <c r="AV159" s="13" t="s">
        <v>88</v>
      </c>
      <c r="AW159" s="13" t="s">
        <v>4</v>
      </c>
      <c r="AX159" s="13" t="s">
        <v>86</v>
      </c>
      <c r="AY159" s="264" t="s">
        <v>147</v>
      </c>
    </row>
    <row r="160" s="12" customFormat="1" ht="22.8" customHeight="1">
      <c r="A160" s="12"/>
      <c r="B160" s="220"/>
      <c r="C160" s="221"/>
      <c r="D160" s="222" t="s">
        <v>77</v>
      </c>
      <c r="E160" s="252" t="s">
        <v>188</v>
      </c>
      <c r="F160" s="252" t="s">
        <v>598</v>
      </c>
      <c r="G160" s="221"/>
      <c r="H160" s="221"/>
      <c r="I160" s="224"/>
      <c r="J160" s="253">
        <f>BK160</f>
        <v>0</v>
      </c>
      <c r="K160" s="221"/>
      <c r="L160" s="226"/>
      <c r="M160" s="227"/>
      <c r="N160" s="228"/>
      <c r="O160" s="228"/>
      <c r="P160" s="229">
        <f>SUM(P161:P165)</f>
        <v>0</v>
      </c>
      <c r="Q160" s="228"/>
      <c r="R160" s="229">
        <f>SUM(R161:R165)</f>
        <v>3.1255199999999999</v>
      </c>
      <c r="S160" s="228"/>
      <c r="T160" s="230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1" t="s">
        <v>86</v>
      </c>
      <c r="AT160" s="232" t="s">
        <v>77</v>
      </c>
      <c r="AU160" s="232" t="s">
        <v>86</v>
      </c>
      <c r="AY160" s="231" t="s">
        <v>147</v>
      </c>
      <c r="BK160" s="233">
        <f>SUM(BK161:BK165)</f>
        <v>0</v>
      </c>
    </row>
    <row r="161" s="2" customFormat="1" ht="21.75" customHeight="1">
      <c r="A161" s="38"/>
      <c r="B161" s="39"/>
      <c r="C161" s="234" t="s">
        <v>219</v>
      </c>
      <c r="D161" s="234" t="s">
        <v>148</v>
      </c>
      <c r="E161" s="235" t="s">
        <v>1168</v>
      </c>
      <c r="F161" s="236" t="s">
        <v>1169</v>
      </c>
      <c r="G161" s="237" t="s">
        <v>196</v>
      </c>
      <c r="H161" s="238">
        <v>12</v>
      </c>
      <c r="I161" s="239"/>
      <c r="J161" s="240">
        <f>ROUND(I161*H161,2)</f>
        <v>0</v>
      </c>
      <c r="K161" s="241"/>
      <c r="L161" s="44"/>
      <c r="M161" s="242" t="s">
        <v>1</v>
      </c>
      <c r="N161" s="243" t="s">
        <v>43</v>
      </c>
      <c r="O161" s="91"/>
      <c r="P161" s="244">
        <f>O161*H161</f>
        <v>0</v>
      </c>
      <c r="Q161" s="244">
        <v>0.15540000000000001</v>
      </c>
      <c r="R161" s="244">
        <f>Q161*H161</f>
        <v>1.8648000000000002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146</v>
      </c>
      <c r="AT161" s="246" t="s">
        <v>148</v>
      </c>
      <c r="AU161" s="246" t="s">
        <v>88</v>
      </c>
      <c r="AY161" s="17" t="s">
        <v>147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86</v>
      </c>
      <c r="BK161" s="247">
        <f>ROUND(I161*H161,2)</f>
        <v>0</v>
      </c>
      <c r="BL161" s="17" t="s">
        <v>146</v>
      </c>
      <c r="BM161" s="246" t="s">
        <v>1170</v>
      </c>
    </row>
    <row r="162" s="13" customFormat="1">
      <c r="A162" s="13"/>
      <c r="B162" s="254"/>
      <c r="C162" s="255"/>
      <c r="D162" s="248" t="s">
        <v>171</v>
      </c>
      <c r="E162" s="256" t="s">
        <v>1</v>
      </c>
      <c r="F162" s="257" t="s">
        <v>1171</v>
      </c>
      <c r="G162" s="255"/>
      <c r="H162" s="258">
        <v>12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4" t="s">
        <v>171</v>
      </c>
      <c r="AU162" s="264" t="s">
        <v>88</v>
      </c>
      <c r="AV162" s="13" t="s">
        <v>88</v>
      </c>
      <c r="AW162" s="13" t="s">
        <v>34</v>
      </c>
      <c r="AX162" s="13" t="s">
        <v>86</v>
      </c>
      <c r="AY162" s="264" t="s">
        <v>147</v>
      </c>
    </row>
    <row r="163" s="2" customFormat="1" ht="16.5" customHeight="1">
      <c r="A163" s="38"/>
      <c r="B163" s="39"/>
      <c r="C163" s="276" t="s">
        <v>224</v>
      </c>
      <c r="D163" s="276" t="s">
        <v>154</v>
      </c>
      <c r="E163" s="277" t="s">
        <v>1172</v>
      </c>
      <c r="F163" s="278" t="s">
        <v>1173</v>
      </c>
      <c r="G163" s="279" t="s">
        <v>196</v>
      </c>
      <c r="H163" s="280">
        <v>12.359999999999999</v>
      </c>
      <c r="I163" s="281"/>
      <c r="J163" s="282">
        <f>ROUND(I163*H163,2)</f>
        <v>0</v>
      </c>
      <c r="K163" s="283"/>
      <c r="L163" s="284"/>
      <c r="M163" s="285" t="s">
        <v>1</v>
      </c>
      <c r="N163" s="286" t="s">
        <v>43</v>
      </c>
      <c r="O163" s="91"/>
      <c r="P163" s="244">
        <f>O163*H163</f>
        <v>0</v>
      </c>
      <c r="Q163" s="244">
        <v>0.10199999999999999</v>
      </c>
      <c r="R163" s="244">
        <f>Q163*H163</f>
        <v>1.2607199999999998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199</v>
      </c>
      <c r="AT163" s="246" t="s">
        <v>154</v>
      </c>
      <c r="AU163" s="246" t="s">
        <v>88</v>
      </c>
      <c r="AY163" s="17" t="s">
        <v>147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86</v>
      </c>
      <c r="BK163" s="247">
        <f>ROUND(I163*H163,2)</f>
        <v>0</v>
      </c>
      <c r="BL163" s="17" t="s">
        <v>146</v>
      </c>
      <c r="BM163" s="246" t="s">
        <v>1174</v>
      </c>
    </row>
    <row r="164" s="13" customFormat="1">
      <c r="A164" s="13"/>
      <c r="B164" s="254"/>
      <c r="C164" s="255"/>
      <c r="D164" s="248" t="s">
        <v>171</v>
      </c>
      <c r="E164" s="255"/>
      <c r="F164" s="257" t="s">
        <v>1175</v>
      </c>
      <c r="G164" s="255"/>
      <c r="H164" s="258">
        <v>12.359999999999999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4" t="s">
        <v>171</v>
      </c>
      <c r="AU164" s="264" t="s">
        <v>88</v>
      </c>
      <c r="AV164" s="13" t="s">
        <v>88</v>
      </c>
      <c r="AW164" s="13" t="s">
        <v>4</v>
      </c>
      <c r="AX164" s="13" t="s">
        <v>86</v>
      </c>
      <c r="AY164" s="264" t="s">
        <v>147</v>
      </c>
    </row>
    <row r="165" s="2" customFormat="1" ht="21.75" customHeight="1">
      <c r="A165" s="38"/>
      <c r="B165" s="39"/>
      <c r="C165" s="234" t="s">
        <v>228</v>
      </c>
      <c r="D165" s="234" t="s">
        <v>148</v>
      </c>
      <c r="E165" s="235" t="s">
        <v>709</v>
      </c>
      <c r="F165" s="236" t="s">
        <v>710</v>
      </c>
      <c r="G165" s="237" t="s">
        <v>196</v>
      </c>
      <c r="H165" s="238">
        <v>12</v>
      </c>
      <c r="I165" s="239"/>
      <c r="J165" s="240">
        <f>ROUND(I165*H165,2)</f>
        <v>0</v>
      </c>
      <c r="K165" s="241"/>
      <c r="L165" s="44"/>
      <c r="M165" s="242" t="s">
        <v>1</v>
      </c>
      <c r="N165" s="243" t="s">
        <v>43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146</v>
      </c>
      <c r="AT165" s="246" t="s">
        <v>148</v>
      </c>
      <c r="AU165" s="246" t="s">
        <v>88</v>
      </c>
      <c r="AY165" s="17" t="s">
        <v>147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86</v>
      </c>
      <c r="BK165" s="247">
        <f>ROUND(I165*H165,2)</f>
        <v>0</v>
      </c>
      <c r="BL165" s="17" t="s">
        <v>146</v>
      </c>
      <c r="BM165" s="246" t="s">
        <v>1176</v>
      </c>
    </row>
    <row r="166" s="12" customFormat="1" ht="22.8" customHeight="1">
      <c r="A166" s="12"/>
      <c r="B166" s="220"/>
      <c r="C166" s="221"/>
      <c r="D166" s="222" t="s">
        <v>77</v>
      </c>
      <c r="E166" s="252" t="s">
        <v>199</v>
      </c>
      <c r="F166" s="252" t="s">
        <v>677</v>
      </c>
      <c r="G166" s="221"/>
      <c r="H166" s="221"/>
      <c r="I166" s="224"/>
      <c r="J166" s="253">
        <f>BK166</f>
        <v>0</v>
      </c>
      <c r="K166" s="221"/>
      <c r="L166" s="226"/>
      <c r="M166" s="227"/>
      <c r="N166" s="228"/>
      <c r="O166" s="228"/>
      <c r="P166" s="229">
        <f>SUM(P167:P168)</f>
        <v>0</v>
      </c>
      <c r="Q166" s="228"/>
      <c r="R166" s="229">
        <f>SUM(R167:R168)</f>
        <v>0.0011000000000000001</v>
      </c>
      <c r="S166" s="228"/>
      <c r="T166" s="230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1" t="s">
        <v>86</v>
      </c>
      <c r="AT166" s="232" t="s">
        <v>77</v>
      </c>
      <c r="AU166" s="232" t="s">
        <v>86</v>
      </c>
      <c r="AY166" s="231" t="s">
        <v>147</v>
      </c>
      <c r="BK166" s="233">
        <f>SUM(BK167:BK168)</f>
        <v>0</v>
      </c>
    </row>
    <row r="167" s="2" customFormat="1" ht="16.5" customHeight="1">
      <c r="A167" s="38"/>
      <c r="B167" s="39"/>
      <c r="C167" s="234" t="s">
        <v>8</v>
      </c>
      <c r="D167" s="234" t="s">
        <v>148</v>
      </c>
      <c r="E167" s="235" t="s">
        <v>684</v>
      </c>
      <c r="F167" s="236" t="s">
        <v>685</v>
      </c>
      <c r="G167" s="237" t="s">
        <v>179</v>
      </c>
      <c r="H167" s="238">
        <v>1</v>
      </c>
      <c r="I167" s="239"/>
      <c r="J167" s="240">
        <f>ROUND(I167*H167,2)</f>
        <v>0</v>
      </c>
      <c r="K167" s="241"/>
      <c r="L167" s="44"/>
      <c r="M167" s="242" t="s">
        <v>1</v>
      </c>
      <c r="N167" s="243" t="s">
        <v>43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146</v>
      </c>
      <c r="AT167" s="246" t="s">
        <v>148</v>
      </c>
      <c r="AU167" s="246" t="s">
        <v>88</v>
      </c>
      <c r="AY167" s="17" t="s">
        <v>147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86</v>
      </c>
      <c r="BK167" s="247">
        <f>ROUND(I167*H167,2)</f>
        <v>0</v>
      </c>
      <c r="BL167" s="17" t="s">
        <v>146</v>
      </c>
      <c r="BM167" s="246" t="s">
        <v>1177</v>
      </c>
    </row>
    <row r="168" s="2" customFormat="1" ht="21.75" customHeight="1">
      <c r="A168" s="38"/>
      <c r="B168" s="39"/>
      <c r="C168" s="276" t="s">
        <v>237</v>
      </c>
      <c r="D168" s="276" t="s">
        <v>154</v>
      </c>
      <c r="E168" s="277" t="s">
        <v>687</v>
      </c>
      <c r="F168" s="278" t="s">
        <v>688</v>
      </c>
      <c r="G168" s="279" t="s">
        <v>179</v>
      </c>
      <c r="H168" s="280">
        <v>1</v>
      </c>
      <c r="I168" s="281"/>
      <c r="J168" s="282">
        <f>ROUND(I168*H168,2)</f>
        <v>0</v>
      </c>
      <c r="K168" s="283"/>
      <c r="L168" s="284"/>
      <c r="M168" s="285" t="s">
        <v>1</v>
      </c>
      <c r="N168" s="286" t="s">
        <v>43</v>
      </c>
      <c r="O168" s="91"/>
      <c r="P168" s="244">
        <f>O168*H168</f>
        <v>0</v>
      </c>
      <c r="Q168" s="244">
        <v>0.0011000000000000001</v>
      </c>
      <c r="R168" s="244">
        <f>Q168*H168</f>
        <v>0.0011000000000000001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199</v>
      </c>
      <c r="AT168" s="246" t="s">
        <v>154</v>
      </c>
      <c r="AU168" s="246" t="s">
        <v>88</v>
      </c>
      <c r="AY168" s="17" t="s">
        <v>147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86</v>
      </c>
      <c r="BK168" s="247">
        <f>ROUND(I168*H168,2)</f>
        <v>0</v>
      </c>
      <c r="BL168" s="17" t="s">
        <v>146</v>
      </c>
      <c r="BM168" s="246" t="s">
        <v>1178</v>
      </c>
    </row>
    <row r="169" s="12" customFormat="1" ht="22.8" customHeight="1">
      <c r="A169" s="12"/>
      <c r="B169" s="220"/>
      <c r="C169" s="221"/>
      <c r="D169" s="222" t="s">
        <v>77</v>
      </c>
      <c r="E169" s="252" t="s">
        <v>181</v>
      </c>
      <c r="F169" s="252" t="s">
        <v>182</v>
      </c>
      <c r="G169" s="221"/>
      <c r="H169" s="221"/>
      <c r="I169" s="224"/>
      <c r="J169" s="253">
        <f>BK169</f>
        <v>0</v>
      </c>
      <c r="K169" s="221"/>
      <c r="L169" s="226"/>
      <c r="M169" s="227"/>
      <c r="N169" s="228"/>
      <c r="O169" s="228"/>
      <c r="P169" s="229">
        <f>SUM(P170:P178)</f>
        <v>0</v>
      </c>
      <c r="Q169" s="228"/>
      <c r="R169" s="229">
        <f>SUM(R170:R178)</f>
        <v>0.0036750000000000003</v>
      </c>
      <c r="S169" s="228"/>
      <c r="T169" s="230">
        <f>SUM(T170:T178)</f>
        <v>20.410250000000001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31" t="s">
        <v>86</v>
      </c>
      <c r="AT169" s="232" t="s">
        <v>77</v>
      </c>
      <c r="AU169" s="232" t="s">
        <v>86</v>
      </c>
      <c r="AY169" s="231" t="s">
        <v>147</v>
      </c>
      <c r="BK169" s="233">
        <f>SUM(BK170:BK178)</f>
        <v>0</v>
      </c>
    </row>
    <row r="170" s="2" customFormat="1" ht="16.5" customHeight="1">
      <c r="A170" s="38"/>
      <c r="B170" s="39"/>
      <c r="C170" s="234" t="s">
        <v>241</v>
      </c>
      <c r="D170" s="234" t="s">
        <v>148</v>
      </c>
      <c r="E170" s="235" t="s">
        <v>1179</v>
      </c>
      <c r="F170" s="236" t="s">
        <v>1180</v>
      </c>
      <c r="G170" s="237" t="s">
        <v>169</v>
      </c>
      <c r="H170" s="238">
        <v>1</v>
      </c>
      <c r="I170" s="239"/>
      <c r="J170" s="240">
        <f>ROUND(I170*H170,2)</f>
        <v>0</v>
      </c>
      <c r="K170" s="241"/>
      <c r="L170" s="44"/>
      <c r="M170" s="242" t="s">
        <v>1</v>
      </c>
      <c r="N170" s="243" t="s">
        <v>43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2</v>
      </c>
      <c r="T170" s="245">
        <f>S170*H170</f>
        <v>2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146</v>
      </c>
      <c r="AT170" s="246" t="s">
        <v>148</v>
      </c>
      <c r="AU170" s="246" t="s">
        <v>88</v>
      </c>
      <c r="AY170" s="17" t="s">
        <v>147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86</v>
      </c>
      <c r="BK170" s="247">
        <f>ROUND(I170*H170,2)</f>
        <v>0</v>
      </c>
      <c r="BL170" s="17" t="s">
        <v>146</v>
      </c>
      <c r="BM170" s="246" t="s">
        <v>1181</v>
      </c>
    </row>
    <row r="171" s="2" customFormat="1" ht="33" customHeight="1">
      <c r="A171" s="38"/>
      <c r="B171" s="39"/>
      <c r="C171" s="234" t="s">
        <v>245</v>
      </c>
      <c r="D171" s="234" t="s">
        <v>148</v>
      </c>
      <c r="E171" s="235" t="s">
        <v>1182</v>
      </c>
      <c r="F171" s="236" t="s">
        <v>1183</v>
      </c>
      <c r="G171" s="237" t="s">
        <v>169</v>
      </c>
      <c r="H171" s="238">
        <v>3.5</v>
      </c>
      <c r="I171" s="239"/>
      <c r="J171" s="240">
        <f>ROUND(I171*H171,2)</f>
        <v>0</v>
      </c>
      <c r="K171" s="241"/>
      <c r="L171" s="44"/>
      <c r="M171" s="242" t="s">
        <v>1</v>
      </c>
      <c r="N171" s="243" t="s">
        <v>43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2.2000000000000002</v>
      </c>
      <c r="T171" s="245">
        <f>S171*H171</f>
        <v>7.7000000000000011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146</v>
      </c>
      <c r="AT171" s="246" t="s">
        <v>148</v>
      </c>
      <c r="AU171" s="246" t="s">
        <v>88</v>
      </c>
      <c r="AY171" s="17" t="s">
        <v>147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86</v>
      </c>
      <c r="BK171" s="247">
        <f>ROUND(I171*H171,2)</f>
        <v>0</v>
      </c>
      <c r="BL171" s="17" t="s">
        <v>146</v>
      </c>
      <c r="BM171" s="246" t="s">
        <v>1184</v>
      </c>
    </row>
    <row r="172" s="13" customFormat="1">
      <c r="A172" s="13"/>
      <c r="B172" s="254"/>
      <c r="C172" s="255"/>
      <c r="D172" s="248" t="s">
        <v>171</v>
      </c>
      <c r="E172" s="256" t="s">
        <v>1</v>
      </c>
      <c r="F172" s="257" t="s">
        <v>1185</v>
      </c>
      <c r="G172" s="255"/>
      <c r="H172" s="258">
        <v>3.5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4" t="s">
        <v>171</v>
      </c>
      <c r="AU172" s="264" t="s">
        <v>88</v>
      </c>
      <c r="AV172" s="13" t="s">
        <v>88</v>
      </c>
      <c r="AW172" s="13" t="s">
        <v>34</v>
      </c>
      <c r="AX172" s="13" t="s">
        <v>86</v>
      </c>
      <c r="AY172" s="264" t="s">
        <v>147</v>
      </c>
    </row>
    <row r="173" s="2" customFormat="1" ht="16.5" customHeight="1">
      <c r="A173" s="38"/>
      <c r="B173" s="39"/>
      <c r="C173" s="234" t="s">
        <v>249</v>
      </c>
      <c r="D173" s="234" t="s">
        <v>148</v>
      </c>
      <c r="E173" s="235" t="s">
        <v>1186</v>
      </c>
      <c r="F173" s="236" t="s">
        <v>1187</v>
      </c>
      <c r="G173" s="237" t="s">
        <v>196</v>
      </c>
      <c r="H173" s="238">
        <v>12</v>
      </c>
      <c r="I173" s="239"/>
      <c r="J173" s="240">
        <f>ROUND(I173*H173,2)</f>
        <v>0</v>
      </c>
      <c r="K173" s="241"/>
      <c r="L173" s="44"/>
      <c r="M173" s="242" t="s">
        <v>1</v>
      </c>
      <c r="N173" s="243" t="s">
        <v>43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0.20499999999999999</v>
      </c>
      <c r="T173" s="245">
        <f>S173*H173</f>
        <v>2.46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146</v>
      </c>
      <c r="AT173" s="246" t="s">
        <v>148</v>
      </c>
      <c r="AU173" s="246" t="s">
        <v>88</v>
      </c>
      <c r="AY173" s="17" t="s">
        <v>147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86</v>
      </c>
      <c r="BK173" s="247">
        <f>ROUND(I173*H173,2)</f>
        <v>0</v>
      </c>
      <c r="BL173" s="17" t="s">
        <v>146</v>
      </c>
      <c r="BM173" s="246" t="s">
        <v>1188</v>
      </c>
    </row>
    <row r="174" s="2" customFormat="1" ht="21.75" customHeight="1">
      <c r="A174" s="38"/>
      <c r="B174" s="39"/>
      <c r="C174" s="234" t="s">
        <v>256</v>
      </c>
      <c r="D174" s="234" t="s">
        <v>148</v>
      </c>
      <c r="E174" s="235" t="s">
        <v>1189</v>
      </c>
      <c r="F174" s="236" t="s">
        <v>1190</v>
      </c>
      <c r="G174" s="237" t="s">
        <v>214</v>
      </c>
      <c r="H174" s="238">
        <v>17.5</v>
      </c>
      <c r="I174" s="239"/>
      <c r="J174" s="240">
        <f>ROUND(I174*H174,2)</f>
        <v>0</v>
      </c>
      <c r="K174" s="241"/>
      <c r="L174" s="44"/>
      <c r="M174" s="242" t="s">
        <v>1</v>
      </c>
      <c r="N174" s="243" t="s">
        <v>43</v>
      </c>
      <c r="O174" s="91"/>
      <c r="P174" s="244">
        <f>O174*H174</f>
        <v>0</v>
      </c>
      <c r="Q174" s="244">
        <v>0.00021000000000000001</v>
      </c>
      <c r="R174" s="244">
        <f>Q174*H174</f>
        <v>0.0036750000000000003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146</v>
      </c>
      <c r="AT174" s="246" t="s">
        <v>148</v>
      </c>
      <c r="AU174" s="246" t="s">
        <v>88</v>
      </c>
      <c r="AY174" s="17" t="s">
        <v>147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86</v>
      </c>
      <c r="BK174" s="247">
        <f>ROUND(I174*H174,2)</f>
        <v>0</v>
      </c>
      <c r="BL174" s="17" t="s">
        <v>146</v>
      </c>
      <c r="BM174" s="246" t="s">
        <v>1191</v>
      </c>
    </row>
    <row r="175" s="2" customFormat="1" ht="21.75" customHeight="1">
      <c r="A175" s="38"/>
      <c r="B175" s="39"/>
      <c r="C175" s="234" t="s">
        <v>7</v>
      </c>
      <c r="D175" s="234" t="s">
        <v>148</v>
      </c>
      <c r="E175" s="235" t="s">
        <v>1192</v>
      </c>
      <c r="F175" s="236" t="s">
        <v>1193</v>
      </c>
      <c r="G175" s="237" t="s">
        <v>179</v>
      </c>
      <c r="H175" s="238">
        <v>7</v>
      </c>
      <c r="I175" s="239"/>
      <c r="J175" s="240">
        <f>ROUND(I175*H175,2)</f>
        <v>0</v>
      </c>
      <c r="K175" s="241"/>
      <c r="L175" s="44"/>
      <c r="M175" s="242" t="s">
        <v>1</v>
      </c>
      <c r="N175" s="243" t="s">
        <v>43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0.097000000000000003</v>
      </c>
      <c r="T175" s="245">
        <f>S175*H175</f>
        <v>0.67900000000000005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146</v>
      </c>
      <c r="AT175" s="246" t="s">
        <v>148</v>
      </c>
      <c r="AU175" s="246" t="s">
        <v>88</v>
      </c>
      <c r="AY175" s="17" t="s">
        <v>147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86</v>
      </c>
      <c r="BK175" s="247">
        <f>ROUND(I175*H175,2)</f>
        <v>0</v>
      </c>
      <c r="BL175" s="17" t="s">
        <v>146</v>
      </c>
      <c r="BM175" s="246" t="s">
        <v>1194</v>
      </c>
    </row>
    <row r="176" s="2" customFormat="1" ht="21.75" customHeight="1">
      <c r="A176" s="38"/>
      <c r="B176" s="39"/>
      <c r="C176" s="234" t="s">
        <v>267</v>
      </c>
      <c r="D176" s="234" t="s">
        <v>148</v>
      </c>
      <c r="E176" s="235" t="s">
        <v>1195</v>
      </c>
      <c r="F176" s="236" t="s">
        <v>1196</v>
      </c>
      <c r="G176" s="237" t="s">
        <v>196</v>
      </c>
      <c r="H176" s="238">
        <v>10</v>
      </c>
      <c r="I176" s="239"/>
      <c r="J176" s="240">
        <f>ROUND(I176*H176,2)</f>
        <v>0</v>
      </c>
      <c r="K176" s="241"/>
      <c r="L176" s="44"/>
      <c r="M176" s="242" t="s">
        <v>1</v>
      </c>
      <c r="N176" s="243" t="s">
        <v>43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0.053999999999999999</v>
      </c>
      <c r="T176" s="245">
        <f>S176*H176</f>
        <v>0.54000000000000004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146</v>
      </c>
      <c r="AT176" s="246" t="s">
        <v>148</v>
      </c>
      <c r="AU176" s="246" t="s">
        <v>88</v>
      </c>
      <c r="AY176" s="17" t="s">
        <v>147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86</v>
      </c>
      <c r="BK176" s="247">
        <f>ROUND(I176*H176,2)</f>
        <v>0</v>
      </c>
      <c r="BL176" s="17" t="s">
        <v>146</v>
      </c>
      <c r="BM176" s="246" t="s">
        <v>1197</v>
      </c>
    </row>
    <row r="177" s="2" customFormat="1" ht="21.75" customHeight="1">
      <c r="A177" s="38"/>
      <c r="B177" s="39"/>
      <c r="C177" s="234" t="s">
        <v>272</v>
      </c>
      <c r="D177" s="234" t="s">
        <v>148</v>
      </c>
      <c r="E177" s="235" t="s">
        <v>1198</v>
      </c>
      <c r="F177" s="236" t="s">
        <v>1199</v>
      </c>
      <c r="G177" s="237" t="s">
        <v>169</v>
      </c>
      <c r="H177" s="238">
        <v>28.125</v>
      </c>
      <c r="I177" s="239"/>
      <c r="J177" s="240">
        <f>ROUND(I177*H177,2)</f>
        <v>0</v>
      </c>
      <c r="K177" s="241"/>
      <c r="L177" s="44"/>
      <c r="M177" s="242" t="s">
        <v>1</v>
      </c>
      <c r="N177" s="243" t="s">
        <v>43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0.25</v>
      </c>
      <c r="T177" s="245">
        <f>S177*H177</f>
        <v>7.03125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146</v>
      </c>
      <c r="AT177" s="246" t="s">
        <v>148</v>
      </c>
      <c r="AU177" s="246" t="s">
        <v>88</v>
      </c>
      <c r="AY177" s="17" t="s">
        <v>147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86</v>
      </c>
      <c r="BK177" s="247">
        <f>ROUND(I177*H177,2)</f>
        <v>0</v>
      </c>
      <c r="BL177" s="17" t="s">
        <v>146</v>
      </c>
      <c r="BM177" s="246" t="s">
        <v>1200</v>
      </c>
    </row>
    <row r="178" s="13" customFormat="1">
      <c r="A178" s="13"/>
      <c r="B178" s="254"/>
      <c r="C178" s="255"/>
      <c r="D178" s="248" t="s">
        <v>171</v>
      </c>
      <c r="E178" s="256" t="s">
        <v>1</v>
      </c>
      <c r="F178" s="257" t="s">
        <v>1201</v>
      </c>
      <c r="G178" s="255"/>
      <c r="H178" s="258">
        <v>28.125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4" t="s">
        <v>171</v>
      </c>
      <c r="AU178" s="264" t="s">
        <v>88</v>
      </c>
      <c r="AV178" s="13" t="s">
        <v>88</v>
      </c>
      <c r="AW178" s="13" t="s">
        <v>34</v>
      </c>
      <c r="AX178" s="13" t="s">
        <v>86</v>
      </c>
      <c r="AY178" s="264" t="s">
        <v>147</v>
      </c>
    </row>
    <row r="179" s="12" customFormat="1" ht="22.8" customHeight="1">
      <c r="A179" s="12"/>
      <c r="B179" s="220"/>
      <c r="C179" s="221"/>
      <c r="D179" s="222" t="s">
        <v>77</v>
      </c>
      <c r="E179" s="252" t="s">
        <v>217</v>
      </c>
      <c r="F179" s="252" t="s">
        <v>218</v>
      </c>
      <c r="G179" s="221"/>
      <c r="H179" s="221"/>
      <c r="I179" s="224"/>
      <c r="J179" s="253">
        <f>BK179</f>
        <v>0</v>
      </c>
      <c r="K179" s="221"/>
      <c r="L179" s="226"/>
      <c r="M179" s="227"/>
      <c r="N179" s="228"/>
      <c r="O179" s="228"/>
      <c r="P179" s="229">
        <f>SUM(P180:P190)</f>
        <v>0</v>
      </c>
      <c r="Q179" s="228"/>
      <c r="R179" s="229">
        <f>SUM(R180:R190)</f>
        <v>0</v>
      </c>
      <c r="S179" s="228"/>
      <c r="T179" s="230">
        <f>SUM(T180:T190)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1" t="s">
        <v>86</v>
      </c>
      <c r="AT179" s="232" t="s">
        <v>77</v>
      </c>
      <c r="AU179" s="232" t="s">
        <v>86</v>
      </c>
      <c r="AY179" s="231" t="s">
        <v>147</v>
      </c>
      <c r="BK179" s="233">
        <f>SUM(BK180:BK190)</f>
        <v>0</v>
      </c>
    </row>
    <row r="180" s="2" customFormat="1" ht="21.75" customHeight="1">
      <c r="A180" s="38"/>
      <c r="B180" s="39"/>
      <c r="C180" s="234" t="s">
        <v>278</v>
      </c>
      <c r="D180" s="234" t="s">
        <v>148</v>
      </c>
      <c r="E180" s="235" t="s">
        <v>781</v>
      </c>
      <c r="F180" s="236" t="s">
        <v>782</v>
      </c>
      <c r="G180" s="237" t="s">
        <v>222</v>
      </c>
      <c r="H180" s="238">
        <v>36.466999999999999</v>
      </c>
      <c r="I180" s="239"/>
      <c r="J180" s="240">
        <f>ROUND(I180*H180,2)</f>
        <v>0</v>
      </c>
      <c r="K180" s="241"/>
      <c r="L180" s="44"/>
      <c r="M180" s="242" t="s">
        <v>1</v>
      </c>
      <c r="N180" s="243" t="s">
        <v>43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146</v>
      </c>
      <c r="AT180" s="246" t="s">
        <v>148</v>
      </c>
      <c r="AU180" s="246" t="s">
        <v>88</v>
      </c>
      <c r="AY180" s="17" t="s">
        <v>147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86</v>
      </c>
      <c r="BK180" s="247">
        <f>ROUND(I180*H180,2)</f>
        <v>0</v>
      </c>
      <c r="BL180" s="17" t="s">
        <v>146</v>
      </c>
      <c r="BM180" s="246" t="s">
        <v>1202</v>
      </c>
    </row>
    <row r="181" s="2" customFormat="1" ht="21.75" customHeight="1">
      <c r="A181" s="38"/>
      <c r="B181" s="39"/>
      <c r="C181" s="234" t="s">
        <v>284</v>
      </c>
      <c r="D181" s="234" t="s">
        <v>148</v>
      </c>
      <c r="E181" s="235" t="s">
        <v>225</v>
      </c>
      <c r="F181" s="236" t="s">
        <v>226</v>
      </c>
      <c r="G181" s="237" t="s">
        <v>222</v>
      </c>
      <c r="H181" s="238">
        <v>36.466999999999999</v>
      </c>
      <c r="I181" s="239"/>
      <c r="J181" s="240">
        <f>ROUND(I181*H181,2)</f>
        <v>0</v>
      </c>
      <c r="K181" s="241"/>
      <c r="L181" s="44"/>
      <c r="M181" s="242" t="s">
        <v>1</v>
      </c>
      <c r="N181" s="243" t="s">
        <v>43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146</v>
      </c>
      <c r="AT181" s="246" t="s">
        <v>148</v>
      </c>
      <c r="AU181" s="246" t="s">
        <v>88</v>
      </c>
      <c r="AY181" s="17" t="s">
        <v>147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86</v>
      </c>
      <c r="BK181" s="247">
        <f>ROUND(I181*H181,2)</f>
        <v>0</v>
      </c>
      <c r="BL181" s="17" t="s">
        <v>146</v>
      </c>
      <c r="BM181" s="246" t="s">
        <v>1203</v>
      </c>
    </row>
    <row r="182" s="2" customFormat="1" ht="21.75" customHeight="1">
      <c r="A182" s="38"/>
      <c r="B182" s="39"/>
      <c r="C182" s="234" t="s">
        <v>289</v>
      </c>
      <c r="D182" s="234" t="s">
        <v>148</v>
      </c>
      <c r="E182" s="235" t="s">
        <v>229</v>
      </c>
      <c r="F182" s="236" t="s">
        <v>230</v>
      </c>
      <c r="G182" s="237" t="s">
        <v>222</v>
      </c>
      <c r="H182" s="238">
        <v>692.87300000000005</v>
      </c>
      <c r="I182" s="239"/>
      <c r="J182" s="240">
        <f>ROUND(I182*H182,2)</f>
        <v>0</v>
      </c>
      <c r="K182" s="241"/>
      <c r="L182" s="44"/>
      <c r="M182" s="242" t="s">
        <v>1</v>
      </c>
      <c r="N182" s="243" t="s">
        <v>43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146</v>
      </c>
      <c r="AT182" s="246" t="s">
        <v>148</v>
      </c>
      <c r="AU182" s="246" t="s">
        <v>88</v>
      </c>
      <c r="AY182" s="17" t="s">
        <v>147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86</v>
      </c>
      <c r="BK182" s="247">
        <f>ROUND(I182*H182,2)</f>
        <v>0</v>
      </c>
      <c r="BL182" s="17" t="s">
        <v>146</v>
      </c>
      <c r="BM182" s="246" t="s">
        <v>1204</v>
      </c>
    </row>
    <row r="183" s="13" customFormat="1">
      <c r="A183" s="13"/>
      <c r="B183" s="254"/>
      <c r="C183" s="255"/>
      <c r="D183" s="248" t="s">
        <v>171</v>
      </c>
      <c r="E183" s="255"/>
      <c r="F183" s="257" t="s">
        <v>1205</v>
      </c>
      <c r="G183" s="255"/>
      <c r="H183" s="258">
        <v>692.87300000000005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4" t="s">
        <v>171</v>
      </c>
      <c r="AU183" s="264" t="s">
        <v>88</v>
      </c>
      <c r="AV183" s="13" t="s">
        <v>88</v>
      </c>
      <c r="AW183" s="13" t="s">
        <v>4</v>
      </c>
      <c r="AX183" s="13" t="s">
        <v>86</v>
      </c>
      <c r="AY183" s="264" t="s">
        <v>147</v>
      </c>
    </row>
    <row r="184" s="2" customFormat="1" ht="44.25" customHeight="1">
      <c r="A184" s="38"/>
      <c r="B184" s="39"/>
      <c r="C184" s="234" t="s">
        <v>295</v>
      </c>
      <c r="D184" s="234" t="s">
        <v>148</v>
      </c>
      <c r="E184" s="235" t="s">
        <v>238</v>
      </c>
      <c r="F184" s="236" t="s">
        <v>239</v>
      </c>
      <c r="G184" s="237" t="s">
        <v>222</v>
      </c>
      <c r="H184" s="238">
        <v>27.317</v>
      </c>
      <c r="I184" s="239"/>
      <c r="J184" s="240">
        <f>ROUND(I184*H184,2)</f>
        <v>0</v>
      </c>
      <c r="K184" s="241"/>
      <c r="L184" s="44"/>
      <c r="M184" s="242" t="s">
        <v>1</v>
      </c>
      <c r="N184" s="243" t="s">
        <v>43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146</v>
      </c>
      <c r="AT184" s="246" t="s">
        <v>148</v>
      </c>
      <c r="AU184" s="246" t="s">
        <v>88</v>
      </c>
      <c r="AY184" s="17" t="s">
        <v>147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86</v>
      </c>
      <c r="BK184" s="247">
        <f>ROUND(I184*H184,2)</f>
        <v>0</v>
      </c>
      <c r="BL184" s="17" t="s">
        <v>146</v>
      </c>
      <c r="BM184" s="246" t="s">
        <v>1206</v>
      </c>
    </row>
    <row r="185" s="13" customFormat="1">
      <c r="A185" s="13"/>
      <c r="B185" s="254"/>
      <c r="C185" s="255"/>
      <c r="D185" s="248" t="s">
        <v>171</v>
      </c>
      <c r="E185" s="256" t="s">
        <v>1</v>
      </c>
      <c r="F185" s="257" t="s">
        <v>1207</v>
      </c>
      <c r="G185" s="255"/>
      <c r="H185" s="258">
        <v>27.317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4" t="s">
        <v>171</v>
      </c>
      <c r="AU185" s="264" t="s">
        <v>88</v>
      </c>
      <c r="AV185" s="13" t="s">
        <v>88</v>
      </c>
      <c r="AW185" s="13" t="s">
        <v>34</v>
      </c>
      <c r="AX185" s="13" t="s">
        <v>86</v>
      </c>
      <c r="AY185" s="264" t="s">
        <v>147</v>
      </c>
    </row>
    <row r="186" s="2" customFormat="1" ht="21.75" customHeight="1">
      <c r="A186" s="38"/>
      <c r="B186" s="39"/>
      <c r="C186" s="234" t="s">
        <v>300</v>
      </c>
      <c r="D186" s="234" t="s">
        <v>148</v>
      </c>
      <c r="E186" s="235" t="s">
        <v>242</v>
      </c>
      <c r="F186" s="236" t="s">
        <v>243</v>
      </c>
      <c r="G186" s="237" t="s">
        <v>222</v>
      </c>
      <c r="H186" s="238">
        <v>2</v>
      </c>
      <c r="I186" s="239"/>
      <c r="J186" s="240">
        <f>ROUND(I186*H186,2)</f>
        <v>0</v>
      </c>
      <c r="K186" s="241"/>
      <c r="L186" s="44"/>
      <c r="M186" s="242" t="s">
        <v>1</v>
      </c>
      <c r="N186" s="243" t="s">
        <v>43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146</v>
      </c>
      <c r="AT186" s="246" t="s">
        <v>148</v>
      </c>
      <c r="AU186" s="246" t="s">
        <v>88</v>
      </c>
      <c r="AY186" s="17" t="s">
        <v>147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86</v>
      </c>
      <c r="BK186" s="247">
        <f>ROUND(I186*H186,2)</f>
        <v>0</v>
      </c>
      <c r="BL186" s="17" t="s">
        <v>146</v>
      </c>
      <c r="BM186" s="246" t="s">
        <v>1208</v>
      </c>
    </row>
    <row r="187" s="2" customFormat="1" ht="33" customHeight="1">
      <c r="A187" s="38"/>
      <c r="B187" s="39"/>
      <c r="C187" s="234" t="s">
        <v>307</v>
      </c>
      <c r="D187" s="234" t="s">
        <v>148</v>
      </c>
      <c r="E187" s="235" t="s">
        <v>246</v>
      </c>
      <c r="F187" s="236" t="s">
        <v>247</v>
      </c>
      <c r="G187" s="237" t="s">
        <v>222</v>
      </c>
      <c r="H187" s="238">
        <v>0.40000000000000002</v>
      </c>
      <c r="I187" s="239"/>
      <c r="J187" s="240">
        <f>ROUND(I187*H187,2)</f>
        <v>0</v>
      </c>
      <c r="K187" s="241"/>
      <c r="L187" s="44"/>
      <c r="M187" s="242" t="s">
        <v>1</v>
      </c>
      <c r="N187" s="243" t="s">
        <v>43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146</v>
      </c>
      <c r="AT187" s="246" t="s">
        <v>148</v>
      </c>
      <c r="AU187" s="246" t="s">
        <v>88</v>
      </c>
      <c r="AY187" s="17" t="s">
        <v>147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86</v>
      </c>
      <c r="BK187" s="247">
        <f>ROUND(I187*H187,2)</f>
        <v>0</v>
      </c>
      <c r="BL187" s="17" t="s">
        <v>146</v>
      </c>
      <c r="BM187" s="246" t="s">
        <v>1209</v>
      </c>
    </row>
    <row r="188" s="2" customFormat="1" ht="21.75" customHeight="1">
      <c r="A188" s="38"/>
      <c r="B188" s="39"/>
      <c r="C188" s="234" t="s">
        <v>314</v>
      </c>
      <c r="D188" s="234" t="s">
        <v>148</v>
      </c>
      <c r="E188" s="235" t="s">
        <v>1210</v>
      </c>
      <c r="F188" s="236" t="s">
        <v>1211</v>
      </c>
      <c r="G188" s="237" t="s">
        <v>222</v>
      </c>
      <c r="H188" s="238">
        <v>5.75</v>
      </c>
      <c r="I188" s="239"/>
      <c r="J188" s="240">
        <f>ROUND(I188*H188,2)</f>
        <v>0</v>
      </c>
      <c r="K188" s="241"/>
      <c r="L188" s="44"/>
      <c r="M188" s="242" t="s">
        <v>1</v>
      </c>
      <c r="N188" s="243" t="s">
        <v>43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146</v>
      </c>
      <c r="AT188" s="246" t="s">
        <v>148</v>
      </c>
      <c r="AU188" s="246" t="s">
        <v>88</v>
      </c>
      <c r="AY188" s="17" t="s">
        <v>147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86</v>
      </c>
      <c r="BK188" s="247">
        <f>ROUND(I188*H188,2)</f>
        <v>0</v>
      </c>
      <c r="BL188" s="17" t="s">
        <v>146</v>
      </c>
      <c r="BM188" s="246" t="s">
        <v>1212</v>
      </c>
    </row>
    <row r="189" s="2" customFormat="1" ht="21.75" customHeight="1">
      <c r="A189" s="38"/>
      <c r="B189" s="39"/>
      <c r="C189" s="234" t="s">
        <v>320</v>
      </c>
      <c r="D189" s="234" t="s">
        <v>148</v>
      </c>
      <c r="E189" s="235" t="s">
        <v>250</v>
      </c>
      <c r="F189" s="236" t="s">
        <v>251</v>
      </c>
      <c r="G189" s="237" t="s">
        <v>222</v>
      </c>
      <c r="H189" s="238">
        <v>1</v>
      </c>
      <c r="I189" s="239"/>
      <c r="J189" s="240">
        <f>ROUND(I189*H189,2)</f>
        <v>0</v>
      </c>
      <c r="K189" s="241"/>
      <c r="L189" s="44"/>
      <c r="M189" s="242" t="s">
        <v>1</v>
      </c>
      <c r="N189" s="243" t="s">
        <v>43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146</v>
      </c>
      <c r="AT189" s="246" t="s">
        <v>148</v>
      </c>
      <c r="AU189" s="246" t="s">
        <v>88</v>
      </c>
      <c r="AY189" s="17" t="s">
        <v>147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86</v>
      </c>
      <c r="BK189" s="247">
        <f>ROUND(I189*H189,2)</f>
        <v>0</v>
      </c>
      <c r="BL189" s="17" t="s">
        <v>146</v>
      </c>
      <c r="BM189" s="246" t="s">
        <v>1213</v>
      </c>
    </row>
    <row r="190" s="13" customFormat="1">
      <c r="A190" s="13"/>
      <c r="B190" s="254"/>
      <c r="C190" s="255"/>
      <c r="D190" s="248" t="s">
        <v>171</v>
      </c>
      <c r="E190" s="256" t="s">
        <v>1</v>
      </c>
      <c r="F190" s="257" t="s">
        <v>1214</v>
      </c>
      <c r="G190" s="255"/>
      <c r="H190" s="258">
        <v>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4" t="s">
        <v>171</v>
      </c>
      <c r="AU190" s="264" t="s">
        <v>88</v>
      </c>
      <c r="AV190" s="13" t="s">
        <v>88</v>
      </c>
      <c r="AW190" s="13" t="s">
        <v>34</v>
      </c>
      <c r="AX190" s="13" t="s">
        <v>86</v>
      </c>
      <c r="AY190" s="264" t="s">
        <v>147</v>
      </c>
    </row>
    <row r="191" s="12" customFormat="1" ht="22.8" customHeight="1">
      <c r="A191" s="12"/>
      <c r="B191" s="220"/>
      <c r="C191" s="221"/>
      <c r="D191" s="222" t="s">
        <v>77</v>
      </c>
      <c r="E191" s="252" t="s">
        <v>254</v>
      </c>
      <c r="F191" s="252" t="s">
        <v>255</v>
      </c>
      <c r="G191" s="221"/>
      <c r="H191" s="221"/>
      <c r="I191" s="224"/>
      <c r="J191" s="253">
        <f>BK191</f>
        <v>0</v>
      </c>
      <c r="K191" s="221"/>
      <c r="L191" s="226"/>
      <c r="M191" s="227"/>
      <c r="N191" s="228"/>
      <c r="O191" s="228"/>
      <c r="P191" s="229">
        <f>SUM(P192:P194)</f>
        <v>0</v>
      </c>
      <c r="Q191" s="228"/>
      <c r="R191" s="229">
        <f>SUM(R192:R194)</f>
        <v>0</v>
      </c>
      <c r="S191" s="228"/>
      <c r="T191" s="230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1" t="s">
        <v>86</v>
      </c>
      <c r="AT191" s="232" t="s">
        <v>77</v>
      </c>
      <c r="AU191" s="232" t="s">
        <v>86</v>
      </c>
      <c r="AY191" s="231" t="s">
        <v>147</v>
      </c>
      <c r="BK191" s="233">
        <f>SUM(BK192:BK194)</f>
        <v>0</v>
      </c>
    </row>
    <row r="192" s="2" customFormat="1" ht="16.5" customHeight="1">
      <c r="A192" s="38"/>
      <c r="B192" s="39"/>
      <c r="C192" s="234" t="s">
        <v>270</v>
      </c>
      <c r="D192" s="234" t="s">
        <v>148</v>
      </c>
      <c r="E192" s="235" t="s">
        <v>1215</v>
      </c>
      <c r="F192" s="236" t="s">
        <v>1216</v>
      </c>
      <c r="G192" s="237" t="s">
        <v>222</v>
      </c>
      <c r="H192" s="238">
        <v>13.847</v>
      </c>
      <c r="I192" s="239"/>
      <c r="J192" s="240">
        <f>ROUND(I192*H192,2)</f>
        <v>0</v>
      </c>
      <c r="K192" s="241"/>
      <c r="L192" s="44"/>
      <c r="M192" s="242" t="s">
        <v>1</v>
      </c>
      <c r="N192" s="243" t="s">
        <v>43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146</v>
      </c>
      <c r="AT192" s="246" t="s">
        <v>148</v>
      </c>
      <c r="AU192" s="246" t="s">
        <v>88</v>
      </c>
      <c r="AY192" s="17" t="s">
        <v>147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86</v>
      </c>
      <c r="BK192" s="247">
        <f>ROUND(I192*H192,2)</f>
        <v>0</v>
      </c>
      <c r="BL192" s="17" t="s">
        <v>146</v>
      </c>
      <c r="BM192" s="246" t="s">
        <v>1217</v>
      </c>
    </row>
    <row r="193" s="13" customFormat="1">
      <c r="A193" s="13"/>
      <c r="B193" s="254"/>
      <c r="C193" s="255"/>
      <c r="D193" s="248" t="s">
        <v>171</v>
      </c>
      <c r="E193" s="256" t="s">
        <v>1</v>
      </c>
      <c r="F193" s="257" t="s">
        <v>1218</v>
      </c>
      <c r="G193" s="255"/>
      <c r="H193" s="258">
        <v>13.847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4" t="s">
        <v>171</v>
      </c>
      <c r="AU193" s="264" t="s">
        <v>88</v>
      </c>
      <c r="AV193" s="13" t="s">
        <v>88</v>
      </c>
      <c r="AW193" s="13" t="s">
        <v>34</v>
      </c>
      <c r="AX193" s="13" t="s">
        <v>86</v>
      </c>
      <c r="AY193" s="264" t="s">
        <v>147</v>
      </c>
    </row>
    <row r="194" s="2" customFormat="1" ht="21.75" customHeight="1">
      <c r="A194" s="38"/>
      <c r="B194" s="39"/>
      <c r="C194" s="234" t="s">
        <v>328</v>
      </c>
      <c r="D194" s="234" t="s">
        <v>148</v>
      </c>
      <c r="E194" s="235" t="s">
        <v>1219</v>
      </c>
      <c r="F194" s="236" t="s">
        <v>1220</v>
      </c>
      <c r="G194" s="237" t="s">
        <v>222</v>
      </c>
      <c r="H194" s="238">
        <v>14.622999999999999</v>
      </c>
      <c r="I194" s="239"/>
      <c r="J194" s="240">
        <f>ROUND(I194*H194,2)</f>
        <v>0</v>
      </c>
      <c r="K194" s="241"/>
      <c r="L194" s="44"/>
      <c r="M194" s="242" t="s">
        <v>1</v>
      </c>
      <c r="N194" s="243" t="s">
        <v>43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146</v>
      </c>
      <c r="AT194" s="246" t="s">
        <v>148</v>
      </c>
      <c r="AU194" s="246" t="s">
        <v>88</v>
      </c>
      <c r="AY194" s="17" t="s">
        <v>147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86</v>
      </c>
      <c r="BK194" s="247">
        <f>ROUND(I194*H194,2)</f>
        <v>0</v>
      </c>
      <c r="BL194" s="17" t="s">
        <v>146</v>
      </c>
      <c r="BM194" s="246" t="s">
        <v>1221</v>
      </c>
    </row>
    <row r="195" s="12" customFormat="1" ht="25.92" customHeight="1">
      <c r="A195" s="12"/>
      <c r="B195" s="220"/>
      <c r="C195" s="221"/>
      <c r="D195" s="222" t="s">
        <v>77</v>
      </c>
      <c r="E195" s="223" t="s">
        <v>260</v>
      </c>
      <c r="F195" s="223" t="s">
        <v>261</v>
      </c>
      <c r="G195" s="221"/>
      <c r="H195" s="221"/>
      <c r="I195" s="224"/>
      <c r="J195" s="225">
        <f>BK195</f>
        <v>0</v>
      </c>
      <c r="K195" s="221"/>
      <c r="L195" s="226"/>
      <c r="M195" s="227"/>
      <c r="N195" s="228"/>
      <c r="O195" s="228"/>
      <c r="P195" s="229">
        <f>P196+P248+P265+P271+P274</f>
        <v>0</v>
      </c>
      <c r="Q195" s="228"/>
      <c r="R195" s="229">
        <f>R196+R248+R265+R271+R274</f>
        <v>2.9469759200000003</v>
      </c>
      <c r="S195" s="228"/>
      <c r="T195" s="230">
        <f>T196+T248+T265+T271+T274</f>
        <v>0.043750000000000004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1" t="s">
        <v>88</v>
      </c>
      <c r="AT195" s="232" t="s">
        <v>77</v>
      </c>
      <c r="AU195" s="232" t="s">
        <v>78</v>
      </c>
      <c r="AY195" s="231" t="s">
        <v>147</v>
      </c>
      <c r="BK195" s="233">
        <f>BK196+BK248+BK265+BK271+BK274</f>
        <v>0</v>
      </c>
    </row>
    <row r="196" s="12" customFormat="1" ht="22.8" customHeight="1">
      <c r="A196" s="12"/>
      <c r="B196" s="220"/>
      <c r="C196" s="221"/>
      <c r="D196" s="222" t="s">
        <v>77</v>
      </c>
      <c r="E196" s="252" t="s">
        <v>276</v>
      </c>
      <c r="F196" s="252" t="s">
        <v>277</v>
      </c>
      <c r="G196" s="221"/>
      <c r="H196" s="221"/>
      <c r="I196" s="224"/>
      <c r="J196" s="253">
        <f>BK196</f>
        <v>0</v>
      </c>
      <c r="K196" s="221"/>
      <c r="L196" s="226"/>
      <c r="M196" s="227"/>
      <c r="N196" s="228"/>
      <c r="O196" s="228"/>
      <c r="P196" s="229">
        <f>SUM(P197:P247)</f>
        <v>0</v>
      </c>
      <c r="Q196" s="228"/>
      <c r="R196" s="229">
        <f>SUM(R197:R247)</f>
        <v>2.61134932</v>
      </c>
      <c r="S196" s="228"/>
      <c r="T196" s="230">
        <f>SUM(T197:T247)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1" t="s">
        <v>88</v>
      </c>
      <c r="AT196" s="232" t="s">
        <v>77</v>
      </c>
      <c r="AU196" s="232" t="s">
        <v>86</v>
      </c>
      <c r="AY196" s="231" t="s">
        <v>147</v>
      </c>
      <c r="BK196" s="233">
        <f>SUM(BK197:BK247)</f>
        <v>0</v>
      </c>
    </row>
    <row r="197" s="2" customFormat="1" ht="21.75" customHeight="1">
      <c r="A197" s="38"/>
      <c r="B197" s="39"/>
      <c r="C197" s="234" t="s">
        <v>334</v>
      </c>
      <c r="D197" s="234" t="s">
        <v>148</v>
      </c>
      <c r="E197" s="235" t="s">
        <v>1222</v>
      </c>
      <c r="F197" s="236" t="s">
        <v>1223</v>
      </c>
      <c r="G197" s="237" t="s">
        <v>196</v>
      </c>
      <c r="H197" s="238">
        <v>28</v>
      </c>
      <c r="I197" s="239"/>
      <c r="J197" s="240">
        <f>ROUND(I197*H197,2)</f>
        <v>0</v>
      </c>
      <c r="K197" s="241"/>
      <c r="L197" s="44"/>
      <c r="M197" s="242" t="s">
        <v>1</v>
      </c>
      <c r="N197" s="243" t="s">
        <v>43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237</v>
      </c>
      <c r="AT197" s="246" t="s">
        <v>148</v>
      </c>
      <c r="AU197" s="246" t="s">
        <v>88</v>
      </c>
      <c r="AY197" s="17" t="s">
        <v>147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86</v>
      </c>
      <c r="BK197" s="247">
        <f>ROUND(I197*H197,2)</f>
        <v>0</v>
      </c>
      <c r="BL197" s="17" t="s">
        <v>237</v>
      </c>
      <c r="BM197" s="246" t="s">
        <v>1224</v>
      </c>
    </row>
    <row r="198" s="13" customFormat="1">
      <c r="A198" s="13"/>
      <c r="B198" s="254"/>
      <c r="C198" s="255"/>
      <c r="D198" s="248" t="s">
        <v>171</v>
      </c>
      <c r="E198" s="256" t="s">
        <v>1</v>
      </c>
      <c r="F198" s="257" t="s">
        <v>1225</v>
      </c>
      <c r="G198" s="255"/>
      <c r="H198" s="258">
        <v>28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4" t="s">
        <v>171</v>
      </c>
      <c r="AU198" s="264" t="s">
        <v>88</v>
      </c>
      <c r="AV198" s="13" t="s">
        <v>88</v>
      </c>
      <c r="AW198" s="13" t="s">
        <v>34</v>
      </c>
      <c r="AX198" s="13" t="s">
        <v>86</v>
      </c>
      <c r="AY198" s="264" t="s">
        <v>147</v>
      </c>
    </row>
    <row r="199" s="2" customFormat="1" ht="16.5" customHeight="1">
      <c r="A199" s="38"/>
      <c r="B199" s="39"/>
      <c r="C199" s="276" t="s">
        <v>339</v>
      </c>
      <c r="D199" s="276" t="s">
        <v>154</v>
      </c>
      <c r="E199" s="277" t="s">
        <v>1226</v>
      </c>
      <c r="F199" s="278" t="s">
        <v>1227</v>
      </c>
      <c r="G199" s="279" t="s">
        <v>169</v>
      </c>
      <c r="H199" s="280">
        <v>0.57999999999999996</v>
      </c>
      <c r="I199" s="281"/>
      <c r="J199" s="282">
        <f>ROUND(I199*H199,2)</f>
        <v>0</v>
      </c>
      <c r="K199" s="283"/>
      <c r="L199" s="284"/>
      <c r="M199" s="285" t="s">
        <v>1</v>
      </c>
      <c r="N199" s="286" t="s">
        <v>43</v>
      </c>
      <c r="O199" s="91"/>
      <c r="P199" s="244">
        <f>O199*H199</f>
        <v>0</v>
      </c>
      <c r="Q199" s="244">
        <v>0.55000000000000004</v>
      </c>
      <c r="R199" s="244">
        <f>Q199*H199</f>
        <v>0.31900000000000001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270</v>
      </c>
      <c r="AT199" s="246" t="s">
        <v>154</v>
      </c>
      <c r="AU199" s="246" t="s">
        <v>88</v>
      </c>
      <c r="AY199" s="17" t="s">
        <v>147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86</v>
      </c>
      <c r="BK199" s="247">
        <f>ROUND(I199*H199,2)</f>
        <v>0</v>
      </c>
      <c r="BL199" s="17" t="s">
        <v>237</v>
      </c>
      <c r="BM199" s="246" t="s">
        <v>1228</v>
      </c>
    </row>
    <row r="200" s="13" customFormat="1">
      <c r="A200" s="13"/>
      <c r="B200" s="254"/>
      <c r="C200" s="255"/>
      <c r="D200" s="248" t="s">
        <v>171</v>
      </c>
      <c r="E200" s="256" t="s">
        <v>1</v>
      </c>
      <c r="F200" s="257" t="s">
        <v>1229</v>
      </c>
      <c r="G200" s="255"/>
      <c r="H200" s="258">
        <v>0.504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4" t="s">
        <v>171</v>
      </c>
      <c r="AU200" s="264" t="s">
        <v>88</v>
      </c>
      <c r="AV200" s="13" t="s">
        <v>88</v>
      </c>
      <c r="AW200" s="13" t="s">
        <v>34</v>
      </c>
      <c r="AX200" s="13" t="s">
        <v>78</v>
      </c>
      <c r="AY200" s="264" t="s">
        <v>147</v>
      </c>
    </row>
    <row r="201" s="13" customFormat="1">
      <c r="A201" s="13"/>
      <c r="B201" s="254"/>
      <c r="C201" s="255"/>
      <c r="D201" s="248" t="s">
        <v>171</v>
      </c>
      <c r="E201" s="256" t="s">
        <v>1</v>
      </c>
      <c r="F201" s="257" t="s">
        <v>1230</v>
      </c>
      <c r="G201" s="255"/>
      <c r="H201" s="258">
        <v>0.075999999999999998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4" t="s">
        <v>171</v>
      </c>
      <c r="AU201" s="264" t="s">
        <v>88</v>
      </c>
      <c r="AV201" s="13" t="s">
        <v>88</v>
      </c>
      <c r="AW201" s="13" t="s">
        <v>34</v>
      </c>
      <c r="AX201" s="13" t="s">
        <v>78</v>
      </c>
      <c r="AY201" s="264" t="s">
        <v>147</v>
      </c>
    </row>
    <row r="202" s="14" customFormat="1">
      <c r="A202" s="14"/>
      <c r="B202" s="265"/>
      <c r="C202" s="266"/>
      <c r="D202" s="248" t="s">
        <v>171</v>
      </c>
      <c r="E202" s="267" t="s">
        <v>1</v>
      </c>
      <c r="F202" s="268" t="s">
        <v>176</v>
      </c>
      <c r="G202" s="266"/>
      <c r="H202" s="269">
        <v>0.57999999999999996</v>
      </c>
      <c r="I202" s="270"/>
      <c r="J202" s="266"/>
      <c r="K202" s="266"/>
      <c r="L202" s="271"/>
      <c r="M202" s="272"/>
      <c r="N202" s="273"/>
      <c r="O202" s="273"/>
      <c r="P202" s="273"/>
      <c r="Q202" s="273"/>
      <c r="R202" s="273"/>
      <c r="S202" s="273"/>
      <c r="T202" s="27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5" t="s">
        <v>171</v>
      </c>
      <c r="AU202" s="275" t="s">
        <v>88</v>
      </c>
      <c r="AV202" s="14" t="s">
        <v>146</v>
      </c>
      <c r="AW202" s="14" t="s">
        <v>34</v>
      </c>
      <c r="AX202" s="14" t="s">
        <v>86</v>
      </c>
      <c r="AY202" s="275" t="s">
        <v>147</v>
      </c>
    </row>
    <row r="203" s="2" customFormat="1" ht="21.75" customHeight="1">
      <c r="A203" s="38"/>
      <c r="B203" s="39"/>
      <c r="C203" s="234" t="s">
        <v>343</v>
      </c>
      <c r="D203" s="234" t="s">
        <v>148</v>
      </c>
      <c r="E203" s="235" t="s">
        <v>1231</v>
      </c>
      <c r="F203" s="236" t="s">
        <v>1232</v>
      </c>
      <c r="G203" s="237" t="s">
        <v>196</v>
      </c>
      <c r="H203" s="238">
        <v>38</v>
      </c>
      <c r="I203" s="239"/>
      <c r="J203" s="240">
        <f>ROUND(I203*H203,2)</f>
        <v>0</v>
      </c>
      <c r="K203" s="241"/>
      <c r="L203" s="44"/>
      <c r="M203" s="242" t="s">
        <v>1</v>
      </c>
      <c r="N203" s="243" t="s">
        <v>43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237</v>
      </c>
      <c r="AT203" s="246" t="s">
        <v>148</v>
      </c>
      <c r="AU203" s="246" t="s">
        <v>88</v>
      </c>
      <c r="AY203" s="17" t="s">
        <v>147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86</v>
      </c>
      <c r="BK203" s="247">
        <f>ROUND(I203*H203,2)</f>
        <v>0</v>
      </c>
      <c r="BL203" s="17" t="s">
        <v>237</v>
      </c>
      <c r="BM203" s="246" t="s">
        <v>1233</v>
      </c>
    </row>
    <row r="204" s="13" customFormat="1">
      <c r="A204" s="13"/>
      <c r="B204" s="254"/>
      <c r="C204" s="255"/>
      <c r="D204" s="248" t="s">
        <v>171</v>
      </c>
      <c r="E204" s="256" t="s">
        <v>1</v>
      </c>
      <c r="F204" s="257" t="s">
        <v>1234</v>
      </c>
      <c r="G204" s="255"/>
      <c r="H204" s="258">
        <v>20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4" t="s">
        <v>171</v>
      </c>
      <c r="AU204" s="264" t="s">
        <v>88</v>
      </c>
      <c r="AV204" s="13" t="s">
        <v>88</v>
      </c>
      <c r="AW204" s="13" t="s">
        <v>34</v>
      </c>
      <c r="AX204" s="13" t="s">
        <v>78</v>
      </c>
      <c r="AY204" s="264" t="s">
        <v>147</v>
      </c>
    </row>
    <row r="205" s="13" customFormat="1">
      <c r="A205" s="13"/>
      <c r="B205" s="254"/>
      <c r="C205" s="255"/>
      <c r="D205" s="248" t="s">
        <v>171</v>
      </c>
      <c r="E205" s="256" t="s">
        <v>1</v>
      </c>
      <c r="F205" s="257" t="s">
        <v>1235</v>
      </c>
      <c r="G205" s="255"/>
      <c r="H205" s="258">
        <v>18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4" t="s">
        <v>171</v>
      </c>
      <c r="AU205" s="264" t="s">
        <v>88</v>
      </c>
      <c r="AV205" s="13" t="s">
        <v>88</v>
      </c>
      <c r="AW205" s="13" t="s">
        <v>34</v>
      </c>
      <c r="AX205" s="13" t="s">
        <v>78</v>
      </c>
      <c r="AY205" s="264" t="s">
        <v>147</v>
      </c>
    </row>
    <row r="206" s="14" customFormat="1">
      <c r="A206" s="14"/>
      <c r="B206" s="265"/>
      <c r="C206" s="266"/>
      <c r="D206" s="248" t="s">
        <v>171</v>
      </c>
      <c r="E206" s="267" t="s">
        <v>1</v>
      </c>
      <c r="F206" s="268" t="s">
        <v>176</v>
      </c>
      <c r="G206" s="266"/>
      <c r="H206" s="269">
        <v>38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5" t="s">
        <v>171</v>
      </c>
      <c r="AU206" s="275" t="s">
        <v>88</v>
      </c>
      <c r="AV206" s="14" t="s">
        <v>146</v>
      </c>
      <c r="AW206" s="14" t="s">
        <v>34</v>
      </c>
      <c r="AX206" s="14" t="s">
        <v>86</v>
      </c>
      <c r="AY206" s="275" t="s">
        <v>147</v>
      </c>
    </row>
    <row r="207" s="2" customFormat="1" ht="16.5" customHeight="1">
      <c r="A207" s="38"/>
      <c r="B207" s="39"/>
      <c r="C207" s="276" t="s">
        <v>347</v>
      </c>
      <c r="D207" s="276" t="s">
        <v>154</v>
      </c>
      <c r="E207" s="277" t="s">
        <v>1236</v>
      </c>
      <c r="F207" s="278" t="s">
        <v>1237</v>
      </c>
      <c r="G207" s="279" t="s">
        <v>169</v>
      </c>
      <c r="H207" s="280">
        <v>1.633</v>
      </c>
      <c r="I207" s="281"/>
      <c r="J207" s="282">
        <f>ROUND(I207*H207,2)</f>
        <v>0</v>
      </c>
      <c r="K207" s="283"/>
      <c r="L207" s="284"/>
      <c r="M207" s="285" t="s">
        <v>1</v>
      </c>
      <c r="N207" s="286" t="s">
        <v>43</v>
      </c>
      <c r="O207" s="91"/>
      <c r="P207" s="244">
        <f>O207*H207</f>
        <v>0</v>
      </c>
      <c r="Q207" s="244">
        <v>0.55000000000000004</v>
      </c>
      <c r="R207" s="244">
        <f>Q207*H207</f>
        <v>0.89815000000000011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270</v>
      </c>
      <c r="AT207" s="246" t="s">
        <v>154</v>
      </c>
      <c r="AU207" s="246" t="s">
        <v>88</v>
      </c>
      <c r="AY207" s="17" t="s">
        <v>147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86</v>
      </c>
      <c r="BK207" s="247">
        <f>ROUND(I207*H207,2)</f>
        <v>0</v>
      </c>
      <c r="BL207" s="17" t="s">
        <v>237</v>
      </c>
      <c r="BM207" s="246" t="s">
        <v>1238</v>
      </c>
    </row>
    <row r="208" s="13" customFormat="1">
      <c r="A208" s="13"/>
      <c r="B208" s="254"/>
      <c r="C208" s="255"/>
      <c r="D208" s="248" t="s">
        <v>171</v>
      </c>
      <c r="E208" s="256" t="s">
        <v>1</v>
      </c>
      <c r="F208" s="257" t="s">
        <v>1239</v>
      </c>
      <c r="G208" s="255"/>
      <c r="H208" s="258">
        <v>0.29999999999999999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4" t="s">
        <v>171</v>
      </c>
      <c r="AU208" s="264" t="s">
        <v>88</v>
      </c>
      <c r="AV208" s="13" t="s">
        <v>88</v>
      </c>
      <c r="AW208" s="13" t="s">
        <v>34</v>
      </c>
      <c r="AX208" s="13" t="s">
        <v>78</v>
      </c>
      <c r="AY208" s="264" t="s">
        <v>147</v>
      </c>
    </row>
    <row r="209" s="13" customFormat="1">
      <c r="A209" s="13"/>
      <c r="B209" s="254"/>
      <c r="C209" s="255"/>
      <c r="D209" s="248" t="s">
        <v>171</v>
      </c>
      <c r="E209" s="256" t="s">
        <v>1</v>
      </c>
      <c r="F209" s="257" t="s">
        <v>1240</v>
      </c>
      <c r="G209" s="255"/>
      <c r="H209" s="258">
        <v>0.40000000000000002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4" t="s">
        <v>171</v>
      </c>
      <c r="AU209" s="264" t="s">
        <v>88</v>
      </c>
      <c r="AV209" s="13" t="s">
        <v>88</v>
      </c>
      <c r="AW209" s="13" t="s">
        <v>34</v>
      </c>
      <c r="AX209" s="13" t="s">
        <v>78</v>
      </c>
      <c r="AY209" s="264" t="s">
        <v>147</v>
      </c>
    </row>
    <row r="210" s="13" customFormat="1">
      <c r="A210" s="13"/>
      <c r="B210" s="254"/>
      <c r="C210" s="255"/>
      <c r="D210" s="248" t="s">
        <v>171</v>
      </c>
      <c r="E210" s="256" t="s">
        <v>1</v>
      </c>
      <c r="F210" s="257" t="s">
        <v>1241</v>
      </c>
      <c r="G210" s="255"/>
      <c r="H210" s="258">
        <v>0.64000000000000001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4" t="s">
        <v>171</v>
      </c>
      <c r="AU210" s="264" t="s">
        <v>88</v>
      </c>
      <c r="AV210" s="13" t="s">
        <v>88</v>
      </c>
      <c r="AW210" s="13" t="s">
        <v>34</v>
      </c>
      <c r="AX210" s="13" t="s">
        <v>78</v>
      </c>
      <c r="AY210" s="264" t="s">
        <v>147</v>
      </c>
    </row>
    <row r="211" s="13" customFormat="1">
      <c r="A211" s="13"/>
      <c r="B211" s="254"/>
      <c r="C211" s="255"/>
      <c r="D211" s="248" t="s">
        <v>171</v>
      </c>
      <c r="E211" s="256" t="s">
        <v>1</v>
      </c>
      <c r="F211" s="257" t="s">
        <v>1242</v>
      </c>
      <c r="G211" s="255"/>
      <c r="H211" s="258">
        <v>0.080000000000000002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4" t="s">
        <v>171</v>
      </c>
      <c r="AU211" s="264" t="s">
        <v>88</v>
      </c>
      <c r="AV211" s="13" t="s">
        <v>88</v>
      </c>
      <c r="AW211" s="13" t="s">
        <v>34</v>
      </c>
      <c r="AX211" s="13" t="s">
        <v>78</v>
      </c>
      <c r="AY211" s="264" t="s">
        <v>147</v>
      </c>
    </row>
    <row r="212" s="15" customFormat="1">
      <c r="A212" s="15"/>
      <c r="B212" s="287"/>
      <c r="C212" s="288"/>
      <c r="D212" s="248" t="s">
        <v>171</v>
      </c>
      <c r="E212" s="289" t="s">
        <v>1</v>
      </c>
      <c r="F212" s="290" t="s">
        <v>353</v>
      </c>
      <c r="G212" s="288"/>
      <c r="H212" s="291">
        <v>1.4199999999999999</v>
      </c>
      <c r="I212" s="292"/>
      <c r="J212" s="288"/>
      <c r="K212" s="288"/>
      <c r="L212" s="293"/>
      <c r="M212" s="294"/>
      <c r="N212" s="295"/>
      <c r="O212" s="295"/>
      <c r="P212" s="295"/>
      <c r="Q212" s="295"/>
      <c r="R212" s="295"/>
      <c r="S212" s="295"/>
      <c r="T212" s="29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97" t="s">
        <v>171</v>
      </c>
      <c r="AU212" s="297" t="s">
        <v>88</v>
      </c>
      <c r="AV212" s="15" t="s">
        <v>156</v>
      </c>
      <c r="AW212" s="15" t="s">
        <v>34</v>
      </c>
      <c r="AX212" s="15" t="s">
        <v>78</v>
      </c>
      <c r="AY212" s="297" t="s">
        <v>147</v>
      </c>
    </row>
    <row r="213" s="13" customFormat="1">
      <c r="A213" s="13"/>
      <c r="B213" s="254"/>
      <c r="C213" s="255"/>
      <c r="D213" s="248" t="s">
        <v>171</v>
      </c>
      <c r="E213" s="256" t="s">
        <v>1</v>
      </c>
      <c r="F213" s="257" t="s">
        <v>1243</v>
      </c>
      <c r="G213" s="255"/>
      <c r="H213" s="258">
        <v>0.213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4" t="s">
        <v>171</v>
      </c>
      <c r="AU213" s="264" t="s">
        <v>88</v>
      </c>
      <c r="AV213" s="13" t="s">
        <v>88</v>
      </c>
      <c r="AW213" s="13" t="s">
        <v>34</v>
      </c>
      <c r="AX213" s="13" t="s">
        <v>78</v>
      </c>
      <c r="AY213" s="264" t="s">
        <v>147</v>
      </c>
    </row>
    <row r="214" s="14" customFormat="1">
      <c r="A214" s="14"/>
      <c r="B214" s="265"/>
      <c r="C214" s="266"/>
      <c r="D214" s="248" t="s">
        <v>171</v>
      </c>
      <c r="E214" s="267" t="s">
        <v>1</v>
      </c>
      <c r="F214" s="268" t="s">
        <v>176</v>
      </c>
      <c r="G214" s="266"/>
      <c r="H214" s="269">
        <v>1.633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5" t="s">
        <v>171</v>
      </c>
      <c r="AU214" s="275" t="s">
        <v>88</v>
      </c>
      <c r="AV214" s="14" t="s">
        <v>146</v>
      </c>
      <c r="AW214" s="14" t="s">
        <v>34</v>
      </c>
      <c r="AX214" s="14" t="s">
        <v>86</v>
      </c>
      <c r="AY214" s="275" t="s">
        <v>147</v>
      </c>
    </row>
    <row r="215" s="2" customFormat="1" ht="16.5" customHeight="1">
      <c r="A215" s="38"/>
      <c r="B215" s="39"/>
      <c r="C215" s="234" t="s">
        <v>355</v>
      </c>
      <c r="D215" s="234" t="s">
        <v>148</v>
      </c>
      <c r="E215" s="235" t="s">
        <v>1244</v>
      </c>
      <c r="F215" s="236" t="s">
        <v>1245</v>
      </c>
      <c r="G215" s="237" t="s">
        <v>169</v>
      </c>
      <c r="H215" s="238">
        <v>2.2130000000000001</v>
      </c>
      <c r="I215" s="239"/>
      <c r="J215" s="240">
        <f>ROUND(I215*H215,2)</f>
        <v>0</v>
      </c>
      <c r="K215" s="241"/>
      <c r="L215" s="44"/>
      <c r="M215" s="242" t="s">
        <v>1</v>
      </c>
      <c r="N215" s="243" t="s">
        <v>43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237</v>
      </c>
      <c r="AT215" s="246" t="s">
        <v>148</v>
      </c>
      <c r="AU215" s="246" t="s">
        <v>88</v>
      </c>
      <c r="AY215" s="17" t="s">
        <v>147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86</v>
      </c>
      <c r="BK215" s="247">
        <f>ROUND(I215*H215,2)</f>
        <v>0</v>
      </c>
      <c r="BL215" s="17" t="s">
        <v>237</v>
      </c>
      <c r="BM215" s="246" t="s">
        <v>1246</v>
      </c>
    </row>
    <row r="216" s="13" customFormat="1">
      <c r="A216" s="13"/>
      <c r="B216" s="254"/>
      <c r="C216" s="255"/>
      <c r="D216" s="248" t="s">
        <v>171</v>
      </c>
      <c r="E216" s="256" t="s">
        <v>1</v>
      </c>
      <c r="F216" s="257" t="s">
        <v>1247</v>
      </c>
      <c r="G216" s="255"/>
      <c r="H216" s="258">
        <v>2.2130000000000001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4" t="s">
        <v>171</v>
      </c>
      <c r="AU216" s="264" t="s">
        <v>88</v>
      </c>
      <c r="AV216" s="13" t="s">
        <v>88</v>
      </c>
      <c r="AW216" s="13" t="s">
        <v>34</v>
      </c>
      <c r="AX216" s="13" t="s">
        <v>86</v>
      </c>
      <c r="AY216" s="264" t="s">
        <v>147</v>
      </c>
    </row>
    <row r="217" s="2" customFormat="1" ht="33" customHeight="1">
      <c r="A217" s="38"/>
      <c r="B217" s="39"/>
      <c r="C217" s="234" t="s">
        <v>361</v>
      </c>
      <c r="D217" s="234" t="s">
        <v>148</v>
      </c>
      <c r="E217" s="235" t="s">
        <v>1248</v>
      </c>
      <c r="F217" s="236" t="s">
        <v>1249</v>
      </c>
      <c r="G217" s="237" t="s">
        <v>179</v>
      </c>
      <c r="H217" s="238">
        <v>7</v>
      </c>
      <c r="I217" s="239"/>
      <c r="J217" s="240">
        <f>ROUND(I217*H217,2)</f>
        <v>0</v>
      </c>
      <c r="K217" s="241"/>
      <c r="L217" s="44"/>
      <c r="M217" s="242" t="s">
        <v>1</v>
      </c>
      <c r="N217" s="243" t="s">
        <v>43</v>
      </c>
      <c r="O217" s="91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237</v>
      </c>
      <c r="AT217" s="246" t="s">
        <v>148</v>
      </c>
      <c r="AU217" s="246" t="s">
        <v>88</v>
      </c>
      <c r="AY217" s="17" t="s">
        <v>147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86</v>
      </c>
      <c r="BK217" s="247">
        <f>ROUND(I217*H217,2)</f>
        <v>0</v>
      </c>
      <c r="BL217" s="17" t="s">
        <v>237</v>
      </c>
      <c r="BM217" s="246" t="s">
        <v>1250</v>
      </c>
    </row>
    <row r="218" s="2" customFormat="1" ht="21.75" customHeight="1">
      <c r="A218" s="38"/>
      <c r="B218" s="39"/>
      <c r="C218" s="234" t="s">
        <v>365</v>
      </c>
      <c r="D218" s="234" t="s">
        <v>148</v>
      </c>
      <c r="E218" s="235" t="s">
        <v>1251</v>
      </c>
      <c r="F218" s="236" t="s">
        <v>1252</v>
      </c>
      <c r="G218" s="237" t="s">
        <v>179</v>
      </c>
      <c r="H218" s="238">
        <v>8</v>
      </c>
      <c r="I218" s="239"/>
      <c r="J218" s="240">
        <f>ROUND(I218*H218,2)</f>
        <v>0</v>
      </c>
      <c r="K218" s="241"/>
      <c r="L218" s="44"/>
      <c r="M218" s="242" t="s">
        <v>1</v>
      </c>
      <c r="N218" s="243" t="s">
        <v>43</v>
      </c>
      <c r="O218" s="91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6" t="s">
        <v>237</v>
      </c>
      <c r="AT218" s="246" t="s">
        <v>148</v>
      </c>
      <c r="AU218" s="246" t="s">
        <v>88</v>
      </c>
      <c r="AY218" s="17" t="s">
        <v>147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7" t="s">
        <v>86</v>
      </c>
      <c r="BK218" s="247">
        <f>ROUND(I218*H218,2)</f>
        <v>0</v>
      </c>
      <c r="BL218" s="17" t="s">
        <v>237</v>
      </c>
      <c r="BM218" s="246" t="s">
        <v>1253</v>
      </c>
    </row>
    <row r="219" s="2" customFormat="1" ht="33" customHeight="1">
      <c r="A219" s="38"/>
      <c r="B219" s="39"/>
      <c r="C219" s="234" t="s">
        <v>370</v>
      </c>
      <c r="D219" s="234" t="s">
        <v>148</v>
      </c>
      <c r="E219" s="235" t="s">
        <v>1254</v>
      </c>
      <c r="F219" s="236" t="s">
        <v>1255</v>
      </c>
      <c r="G219" s="237" t="s">
        <v>214</v>
      </c>
      <c r="H219" s="238">
        <v>26.25</v>
      </c>
      <c r="I219" s="239"/>
      <c r="J219" s="240">
        <f>ROUND(I219*H219,2)</f>
        <v>0</v>
      </c>
      <c r="K219" s="241"/>
      <c r="L219" s="44"/>
      <c r="M219" s="242" t="s">
        <v>1</v>
      </c>
      <c r="N219" s="243" t="s">
        <v>43</v>
      </c>
      <c r="O219" s="91"/>
      <c r="P219" s="244">
        <f>O219*H219</f>
        <v>0</v>
      </c>
      <c r="Q219" s="244">
        <v>0.019460000000000002</v>
      </c>
      <c r="R219" s="244">
        <f>Q219*H219</f>
        <v>0.51082500000000008</v>
      </c>
      <c r="S219" s="244">
        <v>0</v>
      </c>
      <c r="T219" s="24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6" t="s">
        <v>237</v>
      </c>
      <c r="AT219" s="246" t="s">
        <v>148</v>
      </c>
      <c r="AU219" s="246" t="s">
        <v>88</v>
      </c>
      <c r="AY219" s="17" t="s">
        <v>147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7" t="s">
        <v>86</v>
      </c>
      <c r="BK219" s="247">
        <f>ROUND(I219*H219,2)</f>
        <v>0</v>
      </c>
      <c r="BL219" s="17" t="s">
        <v>237</v>
      </c>
      <c r="BM219" s="246" t="s">
        <v>1256</v>
      </c>
    </row>
    <row r="220" s="2" customFormat="1">
      <c r="A220" s="38"/>
      <c r="B220" s="39"/>
      <c r="C220" s="40"/>
      <c r="D220" s="248" t="s">
        <v>152</v>
      </c>
      <c r="E220" s="40"/>
      <c r="F220" s="249" t="s">
        <v>1257</v>
      </c>
      <c r="G220" s="40"/>
      <c r="H220" s="40"/>
      <c r="I220" s="144"/>
      <c r="J220" s="40"/>
      <c r="K220" s="40"/>
      <c r="L220" s="44"/>
      <c r="M220" s="250"/>
      <c r="N220" s="251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152</v>
      </c>
      <c r="AU220" s="17" t="s">
        <v>88</v>
      </c>
    </row>
    <row r="221" s="13" customFormat="1">
      <c r="A221" s="13"/>
      <c r="B221" s="254"/>
      <c r="C221" s="255"/>
      <c r="D221" s="248" t="s">
        <v>171</v>
      </c>
      <c r="E221" s="256" t="s">
        <v>1</v>
      </c>
      <c r="F221" s="257" t="s">
        <v>1258</v>
      </c>
      <c r="G221" s="255"/>
      <c r="H221" s="258">
        <v>26.25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4" t="s">
        <v>171</v>
      </c>
      <c r="AU221" s="264" t="s">
        <v>88</v>
      </c>
      <c r="AV221" s="13" t="s">
        <v>88</v>
      </c>
      <c r="AW221" s="13" t="s">
        <v>34</v>
      </c>
      <c r="AX221" s="13" t="s">
        <v>86</v>
      </c>
      <c r="AY221" s="264" t="s">
        <v>147</v>
      </c>
    </row>
    <row r="222" s="2" customFormat="1" ht="44.25" customHeight="1">
      <c r="A222" s="38"/>
      <c r="B222" s="39"/>
      <c r="C222" s="234" t="s">
        <v>377</v>
      </c>
      <c r="D222" s="234" t="s">
        <v>148</v>
      </c>
      <c r="E222" s="235" t="s">
        <v>1259</v>
      </c>
      <c r="F222" s="236" t="s">
        <v>1260</v>
      </c>
      <c r="G222" s="237" t="s">
        <v>179</v>
      </c>
      <c r="H222" s="238">
        <v>6</v>
      </c>
      <c r="I222" s="239"/>
      <c r="J222" s="240">
        <f>ROUND(I222*H222,2)</f>
        <v>0</v>
      </c>
      <c r="K222" s="241"/>
      <c r="L222" s="44"/>
      <c r="M222" s="242" t="s">
        <v>1</v>
      </c>
      <c r="N222" s="243" t="s">
        <v>43</v>
      </c>
      <c r="O222" s="91"/>
      <c r="P222" s="244">
        <f>O222*H222</f>
        <v>0</v>
      </c>
      <c r="Q222" s="244">
        <v>0.058999999999999997</v>
      </c>
      <c r="R222" s="244">
        <f>Q222*H222</f>
        <v>0.35399999999999998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237</v>
      </c>
      <c r="AT222" s="246" t="s">
        <v>148</v>
      </c>
      <c r="AU222" s="246" t="s">
        <v>88</v>
      </c>
      <c r="AY222" s="17" t="s">
        <v>147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86</v>
      </c>
      <c r="BK222" s="247">
        <f>ROUND(I222*H222,2)</f>
        <v>0</v>
      </c>
      <c r="BL222" s="17" t="s">
        <v>237</v>
      </c>
      <c r="BM222" s="246" t="s">
        <v>1261</v>
      </c>
    </row>
    <row r="223" s="2" customFormat="1">
      <c r="A223" s="38"/>
      <c r="B223" s="39"/>
      <c r="C223" s="40"/>
      <c r="D223" s="248" t="s">
        <v>152</v>
      </c>
      <c r="E223" s="40"/>
      <c r="F223" s="249" t="s">
        <v>1262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152</v>
      </c>
      <c r="AU223" s="17" t="s">
        <v>88</v>
      </c>
    </row>
    <row r="224" s="2" customFormat="1" ht="21.75" customHeight="1">
      <c r="A224" s="38"/>
      <c r="B224" s="39"/>
      <c r="C224" s="234" t="s">
        <v>382</v>
      </c>
      <c r="D224" s="234" t="s">
        <v>148</v>
      </c>
      <c r="E224" s="235" t="s">
        <v>308</v>
      </c>
      <c r="F224" s="236" t="s">
        <v>309</v>
      </c>
      <c r="G224" s="237" t="s">
        <v>214</v>
      </c>
      <c r="H224" s="238">
        <v>20</v>
      </c>
      <c r="I224" s="239"/>
      <c r="J224" s="240">
        <f>ROUND(I224*H224,2)</f>
        <v>0</v>
      </c>
      <c r="K224" s="241"/>
      <c r="L224" s="44"/>
      <c r="M224" s="242" t="s">
        <v>1</v>
      </c>
      <c r="N224" s="243" t="s">
        <v>43</v>
      </c>
      <c r="O224" s="91"/>
      <c r="P224" s="244">
        <f>O224*H224</f>
        <v>0</v>
      </c>
      <c r="Q224" s="244">
        <v>0</v>
      </c>
      <c r="R224" s="244">
        <f>Q224*H224</f>
        <v>0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237</v>
      </c>
      <c r="AT224" s="246" t="s">
        <v>148</v>
      </c>
      <c r="AU224" s="246" t="s">
        <v>88</v>
      </c>
      <c r="AY224" s="17" t="s">
        <v>147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86</v>
      </c>
      <c r="BK224" s="247">
        <f>ROUND(I224*H224,2)</f>
        <v>0</v>
      </c>
      <c r="BL224" s="17" t="s">
        <v>237</v>
      </c>
      <c r="BM224" s="246" t="s">
        <v>1263</v>
      </c>
    </row>
    <row r="225" s="13" customFormat="1">
      <c r="A225" s="13"/>
      <c r="B225" s="254"/>
      <c r="C225" s="255"/>
      <c r="D225" s="248" t="s">
        <v>171</v>
      </c>
      <c r="E225" s="256" t="s">
        <v>1</v>
      </c>
      <c r="F225" s="257" t="s">
        <v>1264</v>
      </c>
      <c r="G225" s="255"/>
      <c r="H225" s="258">
        <v>20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4" t="s">
        <v>171</v>
      </c>
      <c r="AU225" s="264" t="s">
        <v>88</v>
      </c>
      <c r="AV225" s="13" t="s">
        <v>88</v>
      </c>
      <c r="AW225" s="13" t="s">
        <v>34</v>
      </c>
      <c r="AX225" s="13" t="s">
        <v>86</v>
      </c>
      <c r="AY225" s="264" t="s">
        <v>147</v>
      </c>
    </row>
    <row r="226" s="2" customFormat="1" ht="16.5" customHeight="1">
      <c r="A226" s="38"/>
      <c r="B226" s="39"/>
      <c r="C226" s="276" t="s">
        <v>388</v>
      </c>
      <c r="D226" s="276" t="s">
        <v>154</v>
      </c>
      <c r="E226" s="277" t="s">
        <v>315</v>
      </c>
      <c r="F226" s="278" t="s">
        <v>316</v>
      </c>
      <c r="G226" s="279" t="s">
        <v>214</v>
      </c>
      <c r="H226" s="280">
        <v>22</v>
      </c>
      <c r="I226" s="281"/>
      <c r="J226" s="282">
        <f>ROUND(I226*H226,2)</f>
        <v>0</v>
      </c>
      <c r="K226" s="283"/>
      <c r="L226" s="284"/>
      <c r="M226" s="285" t="s">
        <v>1</v>
      </c>
      <c r="N226" s="286" t="s">
        <v>43</v>
      </c>
      <c r="O226" s="91"/>
      <c r="P226" s="244">
        <f>O226*H226</f>
        <v>0</v>
      </c>
      <c r="Q226" s="244">
        <v>0.01176</v>
      </c>
      <c r="R226" s="244">
        <f>Q226*H226</f>
        <v>0.25872000000000001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270</v>
      </c>
      <c r="AT226" s="246" t="s">
        <v>154</v>
      </c>
      <c r="AU226" s="246" t="s">
        <v>88</v>
      </c>
      <c r="AY226" s="17" t="s">
        <v>147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86</v>
      </c>
      <c r="BK226" s="247">
        <f>ROUND(I226*H226,2)</f>
        <v>0</v>
      </c>
      <c r="BL226" s="17" t="s">
        <v>237</v>
      </c>
      <c r="BM226" s="246" t="s">
        <v>1265</v>
      </c>
    </row>
    <row r="227" s="13" customFormat="1">
      <c r="A227" s="13"/>
      <c r="B227" s="254"/>
      <c r="C227" s="255"/>
      <c r="D227" s="248" t="s">
        <v>171</v>
      </c>
      <c r="E227" s="255"/>
      <c r="F227" s="257" t="s">
        <v>1266</v>
      </c>
      <c r="G227" s="255"/>
      <c r="H227" s="258">
        <v>22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4" t="s">
        <v>171</v>
      </c>
      <c r="AU227" s="264" t="s">
        <v>88</v>
      </c>
      <c r="AV227" s="13" t="s">
        <v>88</v>
      </c>
      <c r="AW227" s="13" t="s">
        <v>4</v>
      </c>
      <c r="AX227" s="13" t="s">
        <v>86</v>
      </c>
      <c r="AY227" s="264" t="s">
        <v>147</v>
      </c>
    </row>
    <row r="228" s="2" customFormat="1" ht="21.75" customHeight="1">
      <c r="A228" s="38"/>
      <c r="B228" s="39"/>
      <c r="C228" s="234" t="s">
        <v>393</v>
      </c>
      <c r="D228" s="234" t="s">
        <v>148</v>
      </c>
      <c r="E228" s="235" t="s">
        <v>325</v>
      </c>
      <c r="F228" s="236" t="s">
        <v>326</v>
      </c>
      <c r="G228" s="237" t="s">
        <v>214</v>
      </c>
      <c r="H228" s="238">
        <v>1.6000000000000001</v>
      </c>
      <c r="I228" s="239"/>
      <c r="J228" s="240">
        <f>ROUND(I228*H228,2)</f>
        <v>0</v>
      </c>
      <c r="K228" s="241"/>
      <c r="L228" s="44"/>
      <c r="M228" s="242" t="s">
        <v>1</v>
      </c>
      <c r="N228" s="243" t="s">
        <v>43</v>
      </c>
      <c r="O228" s="91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237</v>
      </c>
      <c r="AT228" s="246" t="s">
        <v>148</v>
      </c>
      <c r="AU228" s="246" t="s">
        <v>88</v>
      </c>
      <c r="AY228" s="17" t="s">
        <v>147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86</v>
      </c>
      <c r="BK228" s="247">
        <f>ROUND(I228*H228,2)</f>
        <v>0</v>
      </c>
      <c r="BL228" s="17" t="s">
        <v>237</v>
      </c>
      <c r="BM228" s="246" t="s">
        <v>1267</v>
      </c>
    </row>
    <row r="229" s="13" customFormat="1">
      <c r="A229" s="13"/>
      <c r="B229" s="254"/>
      <c r="C229" s="255"/>
      <c r="D229" s="248" t="s">
        <v>171</v>
      </c>
      <c r="E229" s="256" t="s">
        <v>1</v>
      </c>
      <c r="F229" s="257" t="s">
        <v>1268</v>
      </c>
      <c r="G229" s="255"/>
      <c r="H229" s="258">
        <v>1.6000000000000001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4" t="s">
        <v>171</v>
      </c>
      <c r="AU229" s="264" t="s">
        <v>88</v>
      </c>
      <c r="AV229" s="13" t="s">
        <v>88</v>
      </c>
      <c r="AW229" s="13" t="s">
        <v>34</v>
      </c>
      <c r="AX229" s="13" t="s">
        <v>86</v>
      </c>
      <c r="AY229" s="264" t="s">
        <v>147</v>
      </c>
    </row>
    <row r="230" s="2" customFormat="1" ht="21.75" customHeight="1">
      <c r="A230" s="38"/>
      <c r="B230" s="39"/>
      <c r="C230" s="276" t="s">
        <v>397</v>
      </c>
      <c r="D230" s="276" t="s">
        <v>154</v>
      </c>
      <c r="E230" s="277" t="s">
        <v>329</v>
      </c>
      <c r="F230" s="278" t="s">
        <v>330</v>
      </c>
      <c r="G230" s="279" t="s">
        <v>169</v>
      </c>
      <c r="H230" s="280">
        <v>0.096000000000000002</v>
      </c>
      <c r="I230" s="281"/>
      <c r="J230" s="282">
        <f>ROUND(I230*H230,2)</f>
        <v>0</v>
      </c>
      <c r="K230" s="283"/>
      <c r="L230" s="284"/>
      <c r="M230" s="285" t="s">
        <v>1</v>
      </c>
      <c r="N230" s="286" t="s">
        <v>43</v>
      </c>
      <c r="O230" s="91"/>
      <c r="P230" s="244">
        <f>O230*H230</f>
        <v>0</v>
      </c>
      <c r="Q230" s="244">
        <v>0.55000000000000004</v>
      </c>
      <c r="R230" s="244">
        <f>Q230*H230</f>
        <v>0.052800000000000007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270</v>
      </c>
      <c r="AT230" s="246" t="s">
        <v>154</v>
      </c>
      <c r="AU230" s="246" t="s">
        <v>88</v>
      </c>
      <c r="AY230" s="17" t="s">
        <v>147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86</v>
      </c>
      <c r="BK230" s="247">
        <f>ROUND(I230*H230,2)</f>
        <v>0</v>
      </c>
      <c r="BL230" s="17" t="s">
        <v>237</v>
      </c>
      <c r="BM230" s="246" t="s">
        <v>1269</v>
      </c>
    </row>
    <row r="231" s="13" customFormat="1">
      <c r="A231" s="13"/>
      <c r="B231" s="254"/>
      <c r="C231" s="255"/>
      <c r="D231" s="248" t="s">
        <v>171</v>
      </c>
      <c r="E231" s="256" t="s">
        <v>1</v>
      </c>
      <c r="F231" s="257" t="s">
        <v>1270</v>
      </c>
      <c r="G231" s="255"/>
      <c r="H231" s="258">
        <v>0.096000000000000002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4" t="s">
        <v>171</v>
      </c>
      <c r="AU231" s="264" t="s">
        <v>88</v>
      </c>
      <c r="AV231" s="13" t="s">
        <v>88</v>
      </c>
      <c r="AW231" s="13" t="s">
        <v>34</v>
      </c>
      <c r="AX231" s="13" t="s">
        <v>86</v>
      </c>
      <c r="AY231" s="264" t="s">
        <v>147</v>
      </c>
    </row>
    <row r="232" s="2" customFormat="1" ht="21.75" customHeight="1">
      <c r="A232" s="38"/>
      <c r="B232" s="39"/>
      <c r="C232" s="234" t="s">
        <v>403</v>
      </c>
      <c r="D232" s="234" t="s">
        <v>148</v>
      </c>
      <c r="E232" s="235" t="s">
        <v>335</v>
      </c>
      <c r="F232" s="236" t="s">
        <v>336</v>
      </c>
      <c r="G232" s="237" t="s">
        <v>169</v>
      </c>
      <c r="H232" s="238">
        <v>2.859</v>
      </c>
      <c r="I232" s="239"/>
      <c r="J232" s="240">
        <f>ROUND(I232*H232,2)</f>
        <v>0</v>
      </c>
      <c r="K232" s="241"/>
      <c r="L232" s="44"/>
      <c r="M232" s="242" t="s">
        <v>1</v>
      </c>
      <c r="N232" s="243" t="s">
        <v>43</v>
      </c>
      <c r="O232" s="91"/>
      <c r="P232" s="244">
        <f>O232*H232</f>
        <v>0</v>
      </c>
      <c r="Q232" s="244">
        <v>0.00189</v>
      </c>
      <c r="R232" s="244">
        <f>Q232*H232</f>
        <v>0.0054035100000000003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237</v>
      </c>
      <c r="AT232" s="246" t="s">
        <v>148</v>
      </c>
      <c r="AU232" s="246" t="s">
        <v>88</v>
      </c>
      <c r="AY232" s="17" t="s">
        <v>147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86</v>
      </c>
      <c r="BK232" s="247">
        <f>ROUND(I232*H232,2)</f>
        <v>0</v>
      </c>
      <c r="BL232" s="17" t="s">
        <v>237</v>
      </c>
      <c r="BM232" s="246" t="s">
        <v>1271</v>
      </c>
    </row>
    <row r="233" s="13" customFormat="1">
      <c r="A233" s="13"/>
      <c r="B233" s="254"/>
      <c r="C233" s="255"/>
      <c r="D233" s="248" t="s">
        <v>171</v>
      </c>
      <c r="E233" s="256" t="s">
        <v>1</v>
      </c>
      <c r="F233" s="257" t="s">
        <v>1272</v>
      </c>
      <c r="G233" s="255"/>
      <c r="H233" s="258">
        <v>2.859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4" t="s">
        <v>171</v>
      </c>
      <c r="AU233" s="264" t="s">
        <v>88</v>
      </c>
      <c r="AV233" s="13" t="s">
        <v>88</v>
      </c>
      <c r="AW233" s="13" t="s">
        <v>34</v>
      </c>
      <c r="AX233" s="13" t="s">
        <v>86</v>
      </c>
      <c r="AY233" s="264" t="s">
        <v>147</v>
      </c>
    </row>
    <row r="234" s="2" customFormat="1" ht="21.75" customHeight="1">
      <c r="A234" s="38"/>
      <c r="B234" s="39"/>
      <c r="C234" s="234" t="s">
        <v>407</v>
      </c>
      <c r="D234" s="234" t="s">
        <v>148</v>
      </c>
      <c r="E234" s="235" t="s">
        <v>344</v>
      </c>
      <c r="F234" s="236" t="s">
        <v>345</v>
      </c>
      <c r="G234" s="237" t="s">
        <v>214</v>
      </c>
      <c r="H234" s="238">
        <v>20</v>
      </c>
      <c r="I234" s="239"/>
      <c r="J234" s="240">
        <f>ROUND(I234*H234,2)</f>
        <v>0</v>
      </c>
      <c r="K234" s="241"/>
      <c r="L234" s="44"/>
      <c r="M234" s="242" t="s">
        <v>1</v>
      </c>
      <c r="N234" s="243" t="s">
        <v>43</v>
      </c>
      <c r="O234" s="91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237</v>
      </c>
      <c r="AT234" s="246" t="s">
        <v>148</v>
      </c>
      <c r="AU234" s="246" t="s">
        <v>88</v>
      </c>
      <c r="AY234" s="17" t="s">
        <v>147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86</v>
      </c>
      <c r="BK234" s="247">
        <f>ROUND(I234*H234,2)</f>
        <v>0</v>
      </c>
      <c r="BL234" s="17" t="s">
        <v>237</v>
      </c>
      <c r="BM234" s="246" t="s">
        <v>1273</v>
      </c>
    </row>
    <row r="235" s="2" customFormat="1" ht="16.5" customHeight="1">
      <c r="A235" s="38"/>
      <c r="B235" s="39"/>
      <c r="C235" s="276" t="s">
        <v>411</v>
      </c>
      <c r="D235" s="276" t="s">
        <v>154</v>
      </c>
      <c r="E235" s="277" t="s">
        <v>348</v>
      </c>
      <c r="F235" s="278" t="s">
        <v>349</v>
      </c>
      <c r="G235" s="279" t="s">
        <v>169</v>
      </c>
      <c r="H235" s="280">
        <v>0.13800000000000001</v>
      </c>
      <c r="I235" s="281"/>
      <c r="J235" s="282">
        <f>ROUND(I235*H235,2)</f>
        <v>0</v>
      </c>
      <c r="K235" s="283"/>
      <c r="L235" s="284"/>
      <c r="M235" s="285" t="s">
        <v>1</v>
      </c>
      <c r="N235" s="286" t="s">
        <v>43</v>
      </c>
      <c r="O235" s="91"/>
      <c r="P235" s="244">
        <f>O235*H235</f>
        <v>0</v>
      </c>
      <c r="Q235" s="244">
        <v>0.55000000000000004</v>
      </c>
      <c r="R235" s="244">
        <f>Q235*H235</f>
        <v>0.075900000000000009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199</v>
      </c>
      <c r="AT235" s="246" t="s">
        <v>154</v>
      </c>
      <c r="AU235" s="246" t="s">
        <v>88</v>
      </c>
      <c r="AY235" s="17" t="s">
        <v>147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86</v>
      </c>
      <c r="BK235" s="247">
        <f>ROUND(I235*H235,2)</f>
        <v>0</v>
      </c>
      <c r="BL235" s="17" t="s">
        <v>146</v>
      </c>
      <c r="BM235" s="246" t="s">
        <v>1274</v>
      </c>
    </row>
    <row r="236" s="13" customFormat="1">
      <c r="A236" s="13"/>
      <c r="B236" s="254"/>
      <c r="C236" s="255"/>
      <c r="D236" s="248" t="s">
        <v>171</v>
      </c>
      <c r="E236" s="256" t="s">
        <v>1</v>
      </c>
      <c r="F236" s="257" t="s">
        <v>1275</v>
      </c>
      <c r="G236" s="255"/>
      <c r="H236" s="258">
        <v>0.12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4" t="s">
        <v>171</v>
      </c>
      <c r="AU236" s="264" t="s">
        <v>88</v>
      </c>
      <c r="AV236" s="13" t="s">
        <v>88</v>
      </c>
      <c r="AW236" s="13" t="s">
        <v>34</v>
      </c>
      <c r="AX236" s="13" t="s">
        <v>78</v>
      </c>
      <c r="AY236" s="264" t="s">
        <v>147</v>
      </c>
    </row>
    <row r="237" s="13" customFormat="1">
      <c r="A237" s="13"/>
      <c r="B237" s="254"/>
      <c r="C237" s="255"/>
      <c r="D237" s="248" t="s">
        <v>171</v>
      </c>
      <c r="E237" s="256" t="s">
        <v>1</v>
      </c>
      <c r="F237" s="257" t="s">
        <v>1276</v>
      </c>
      <c r="G237" s="255"/>
      <c r="H237" s="258">
        <v>0.017999999999999999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4" t="s">
        <v>171</v>
      </c>
      <c r="AU237" s="264" t="s">
        <v>88</v>
      </c>
      <c r="AV237" s="13" t="s">
        <v>88</v>
      </c>
      <c r="AW237" s="13" t="s">
        <v>34</v>
      </c>
      <c r="AX237" s="13" t="s">
        <v>78</v>
      </c>
      <c r="AY237" s="264" t="s">
        <v>147</v>
      </c>
    </row>
    <row r="238" s="14" customFormat="1">
      <c r="A238" s="14"/>
      <c r="B238" s="265"/>
      <c r="C238" s="266"/>
      <c r="D238" s="248" t="s">
        <v>171</v>
      </c>
      <c r="E238" s="267" t="s">
        <v>1</v>
      </c>
      <c r="F238" s="268" t="s">
        <v>176</v>
      </c>
      <c r="G238" s="266"/>
      <c r="H238" s="269">
        <v>0.13799999999999998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5" t="s">
        <v>171</v>
      </c>
      <c r="AU238" s="275" t="s">
        <v>88</v>
      </c>
      <c r="AV238" s="14" t="s">
        <v>146</v>
      </c>
      <c r="AW238" s="14" t="s">
        <v>34</v>
      </c>
      <c r="AX238" s="14" t="s">
        <v>86</v>
      </c>
      <c r="AY238" s="275" t="s">
        <v>147</v>
      </c>
    </row>
    <row r="239" s="2" customFormat="1" ht="21.75" customHeight="1">
      <c r="A239" s="38"/>
      <c r="B239" s="39"/>
      <c r="C239" s="234" t="s">
        <v>415</v>
      </c>
      <c r="D239" s="234" t="s">
        <v>148</v>
      </c>
      <c r="E239" s="235" t="s">
        <v>356</v>
      </c>
      <c r="F239" s="236" t="s">
        <v>357</v>
      </c>
      <c r="G239" s="237" t="s">
        <v>196</v>
      </c>
      <c r="H239" s="238">
        <v>28</v>
      </c>
      <c r="I239" s="239"/>
      <c r="J239" s="240">
        <f>ROUND(I239*H239,2)</f>
        <v>0</v>
      </c>
      <c r="K239" s="241"/>
      <c r="L239" s="44"/>
      <c r="M239" s="242" t="s">
        <v>1</v>
      </c>
      <c r="N239" s="243" t="s">
        <v>43</v>
      </c>
      <c r="O239" s="91"/>
      <c r="P239" s="244">
        <f>O239*H239</f>
        <v>0</v>
      </c>
      <c r="Q239" s="244">
        <v>0</v>
      </c>
      <c r="R239" s="244">
        <f>Q239*H239</f>
        <v>0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237</v>
      </c>
      <c r="AT239" s="246" t="s">
        <v>148</v>
      </c>
      <c r="AU239" s="246" t="s">
        <v>88</v>
      </c>
      <c r="AY239" s="17" t="s">
        <v>147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86</v>
      </c>
      <c r="BK239" s="247">
        <f>ROUND(I239*H239,2)</f>
        <v>0</v>
      </c>
      <c r="BL239" s="17" t="s">
        <v>237</v>
      </c>
      <c r="BM239" s="246" t="s">
        <v>1277</v>
      </c>
    </row>
    <row r="240" s="13" customFormat="1">
      <c r="A240" s="13"/>
      <c r="B240" s="254"/>
      <c r="C240" s="255"/>
      <c r="D240" s="248" t="s">
        <v>171</v>
      </c>
      <c r="E240" s="256" t="s">
        <v>1</v>
      </c>
      <c r="F240" s="257" t="s">
        <v>1278</v>
      </c>
      <c r="G240" s="255"/>
      <c r="H240" s="258">
        <v>28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4" t="s">
        <v>171</v>
      </c>
      <c r="AU240" s="264" t="s">
        <v>88</v>
      </c>
      <c r="AV240" s="13" t="s">
        <v>88</v>
      </c>
      <c r="AW240" s="13" t="s">
        <v>34</v>
      </c>
      <c r="AX240" s="13" t="s">
        <v>86</v>
      </c>
      <c r="AY240" s="264" t="s">
        <v>147</v>
      </c>
    </row>
    <row r="241" s="2" customFormat="1" ht="16.5" customHeight="1">
      <c r="A241" s="38"/>
      <c r="B241" s="39"/>
      <c r="C241" s="276" t="s">
        <v>420</v>
      </c>
      <c r="D241" s="276" t="s">
        <v>154</v>
      </c>
      <c r="E241" s="277" t="s">
        <v>348</v>
      </c>
      <c r="F241" s="278" t="s">
        <v>349</v>
      </c>
      <c r="G241" s="279" t="s">
        <v>169</v>
      </c>
      <c r="H241" s="280">
        <v>0.11600000000000001</v>
      </c>
      <c r="I241" s="281"/>
      <c r="J241" s="282">
        <f>ROUND(I241*H241,2)</f>
        <v>0</v>
      </c>
      <c r="K241" s="283"/>
      <c r="L241" s="284"/>
      <c r="M241" s="285" t="s">
        <v>1</v>
      </c>
      <c r="N241" s="286" t="s">
        <v>43</v>
      </c>
      <c r="O241" s="91"/>
      <c r="P241" s="244">
        <f>O241*H241</f>
        <v>0</v>
      </c>
      <c r="Q241" s="244">
        <v>0.55000000000000004</v>
      </c>
      <c r="R241" s="244">
        <f>Q241*H241</f>
        <v>0.063800000000000009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270</v>
      </c>
      <c r="AT241" s="246" t="s">
        <v>154</v>
      </c>
      <c r="AU241" s="246" t="s">
        <v>88</v>
      </c>
      <c r="AY241" s="17" t="s">
        <v>147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86</v>
      </c>
      <c r="BK241" s="247">
        <f>ROUND(I241*H241,2)</f>
        <v>0</v>
      </c>
      <c r="BL241" s="17" t="s">
        <v>237</v>
      </c>
      <c r="BM241" s="246" t="s">
        <v>1279</v>
      </c>
    </row>
    <row r="242" s="13" customFormat="1">
      <c r="A242" s="13"/>
      <c r="B242" s="254"/>
      <c r="C242" s="255"/>
      <c r="D242" s="248" t="s">
        <v>171</v>
      </c>
      <c r="E242" s="256" t="s">
        <v>1</v>
      </c>
      <c r="F242" s="257" t="s">
        <v>1280</v>
      </c>
      <c r="G242" s="255"/>
      <c r="H242" s="258">
        <v>0.10100000000000001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4" t="s">
        <v>171</v>
      </c>
      <c r="AU242" s="264" t="s">
        <v>88</v>
      </c>
      <c r="AV242" s="13" t="s">
        <v>88</v>
      </c>
      <c r="AW242" s="13" t="s">
        <v>34</v>
      </c>
      <c r="AX242" s="13" t="s">
        <v>78</v>
      </c>
      <c r="AY242" s="264" t="s">
        <v>147</v>
      </c>
    </row>
    <row r="243" s="13" customFormat="1">
      <c r="A243" s="13"/>
      <c r="B243" s="254"/>
      <c r="C243" s="255"/>
      <c r="D243" s="248" t="s">
        <v>171</v>
      </c>
      <c r="E243" s="256" t="s">
        <v>1</v>
      </c>
      <c r="F243" s="257" t="s">
        <v>1281</v>
      </c>
      <c r="G243" s="255"/>
      <c r="H243" s="258">
        <v>0.014999999999999999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4" t="s">
        <v>171</v>
      </c>
      <c r="AU243" s="264" t="s">
        <v>88</v>
      </c>
      <c r="AV243" s="13" t="s">
        <v>88</v>
      </c>
      <c r="AW243" s="13" t="s">
        <v>34</v>
      </c>
      <c r="AX243" s="13" t="s">
        <v>78</v>
      </c>
      <c r="AY243" s="264" t="s">
        <v>147</v>
      </c>
    </row>
    <row r="244" s="14" customFormat="1">
      <c r="A244" s="14"/>
      <c r="B244" s="265"/>
      <c r="C244" s="266"/>
      <c r="D244" s="248" t="s">
        <v>171</v>
      </c>
      <c r="E244" s="267" t="s">
        <v>1</v>
      </c>
      <c r="F244" s="268" t="s">
        <v>176</v>
      </c>
      <c r="G244" s="266"/>
      <c r="H244" s="269">
        <v>0.11600000000000001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5" t="s">
        <v>171</v>
      </c>
      <c r="AU244" s="275" t="s">
        <v>88</v>
      </c>
      <c r="AV244" s="14" t="s">
        <v>146</v>
      </c>
      <c r="AW244" s="14" t="s">
        <v>34</v>
      </c>
      <c r="AX244" s="14" t="s">
        <v>86</v>
      </c>
      <c r="AY244" s="275" t="s">
        <v>147</v>
      </c>
    </row>
    <row r="245" s="2" customFormat="1" ht="21.75" customHeight="1">
      <c r="A245" s="38"/>
      <c r="B245" s="39"/>
      <c r="C245" s="234" t="s">
        <v>424</v>
      </c>
      <c r="D245" s="234" t="s">
        <v>148</v>
      </c>
      <c r="E245" s="235" t="s">
        <v>366</v>
      </c>
      <c r="F245" s="236" t="s">
        <v>367</v>
      </c>
      <c r="G245" s="237" t="s">
        <v>169</v>
      </c>
      <c r="H245" s="238">
        <v>3.113</v>
      </c>
      <c r="I245" s="239"/>
      <c r="J245" s="240">
        <f>ROUND(I245*H245,2)</f>
        <v>0</v>
      </c>
      <c r="K245" s="241"/>
      <c r="L245" s="44"/>
      <c r="M245" s="242" t="s">
        <v>1</v>
      </c>
      <c r="N245" s="243" t="s">
        <v>43</v>
      </c>
      <c r="O245" s="91"/>
      <c r="P245" s="244">
        <f>O245*H245</f>
        <v>0</v>
      </c>
      <c r="Q245" s="244">
        <v>0.023369999999999998</v>
      </c>
      <c r="R245" s="244">
        <f>Q245*H245</f>
        <v>0.072750809999999999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237</v>
      </c>
      <c r="AT245" s="246" t="s">
        <v>148</v>
      </c>
      <c r="AU245" s="246" t="s">
        <v>88</v>
      </c>
      <c r="AY245" s="17" t="s">
        <v>147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86</v>
      </c>
      <c r="BK245" s="247">
        <f>ROUND(I245*H245,2)</f>
        <v>0</v>
      </c>
      <c r="BL245" s="17" t="s">
        <v>237</v>
      </c>
      <c r="BM245" s="246" t="s">
        <v>1282</v>
      </c>
    </row>
    <row r="246" s="13" customFormat="1">
      <c r="A246" s="13"/>
      <c r="B246" s="254"/>
      <c r="C246" s="255"/>
      <c r="D246" s="248" t="s">
        <v>171</v>
      </c>
      <c r="E246" s="256" t="s">
        <v>1</v>
      </c>
      <c r="F246" s="257" t="s">
        <v>1283</v>
      </c>
      <c r="G246" s="255"/>
      <c r="H246" s="258">
        <v>3.113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4" t="s">
        <v>171</v>
      </c>
      <c r="AU246" s="264" t="s">
        <v>88</v>
      </c>
      <c r="AV246" s="13" t="s">
        <v>88</v>
      </c>
      <c r="AW246" s="13" t="s">
        <v>34</v>
      </c>
      <c r="AX246" s="13" t="s">
        <v>86</v>
      </c>
      <c r="AY246" s="264" t="s">
        <v>147</v>
      </c>
    </row>
    <row r="247" s="2" customFormat="1" ht="21.75" customHeight="1">
      <c r="A247" s="38"/>
      <c r="B247" s="39"/>
      <c r="C247" s="234" t="s">
        <v>429</v>
      </c>
      <c r="D247" s="234" t="s">
        <v>148</v>
      </c>
      <c r="E247" s="235" t="s">
        <v>1284</v>
      </c>
      <c r="F247" s="236" t="s">
        <v>1285</v>
      </c>
      <c r="G247" s="237" t="s">
        <v>373</v>
      </c>
      <c r="H247" s="298"/>
      <c r="I247" s="239"/>
      <c r="J247" s="240">
        <f>ROUND(I247*H247,2)</f>
        <v>0</v>
      </c>
      <c r="K247" s="241"/>
      <c r="L247" s="44"/>
      <c r="M247" s="242" t="s">
        <v>1</v>
      </c>
      <c r="N247" s="243" t="s">
        <v>43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237</v>
      </c>
      <c r="AT247" s="246" t="s">
        <v>148</v>
      </c>
      <c r="AU247" s="246" t="s">
        <v>88</v>
      </c>
      <c r="AY247" s="17" t="s">
        <v>147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86</v>
      </c>
      <c r="BK247" s="247">
        <f>ROUND(I247*H247,2)</f>
        <v>0</v>
      </c>
      <c r="BL247" s="17" t="s">
        <v>237</v>
      </c>
      <c r="BM247" s="246" t="s">
        <v>1286</v>
      </c>
    </row>
    <row r="248" s="12" customFormat="1" ht="22.8" customHeight="1">
      <c r="A248" s="12"/>
      <c r="B248" s="220"/>
      <c r="C248" s="221"/>
      <c r="D248" s="222" t="s">
        <v>77</v>
      </c>
      <c r="E248" s="252" t="s">
        <v>375</v>
      </c>
      <c r="F248" s="252" t="s">
        <v>376</v>
      </c>
      <c r="G248" s="221"/>
      <c r="H248" s="221"/>
      <c r="I248" s="224"/>
      <c r="J248" s="253">
        <f>BK248</f>
        <v>0</v>
      </c>
      <c r="K248" s="221"/>
      <c r="L248" s="226"/>
      <c r="M248" s="227"/>
      <c r="N248" s="228"/>
      <c r="O248" s="228"/>
      <c r="P248" s="229">
        <f>SUM(P249:P264)</f>
        <v>0</v>
      </c>
      <c r="Q248" s="228"/>
      <c r="R248" s="229">
        <f>SUM(R249:R264)</f>
        <v>0.22378000000000001</v>
      </c>
      <c r="S248" s="228"/>
      <c r="T248" s="230">
        <f>SUM(T249:T264)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31" t="s">
        <v>88</v>
      </c>
      <c r="AT248" s="232" t="s">
        <v>77</v>
      </c>
      <c r="AU248" s="232" t="s">
        <v>86</v>
      </c>
      <c r="AY248" s="231" t="s">
        <v>147</v>
      </c>
      <c r="BK248" s="233">
        <f>SUM(BK249:BK264)</f>
        <v>0</v>
      </c>
    </row>
    <row r="249" s="2" customFormat="1" ht="21.75" customHeight="1">
      <c r="A249" s="38"/>
      <c r="B249" s="39"/>
      <c r="C249" s="234" t="s">
        <v>433</v>
      </c>
      <c r="D249" s="234" t="s">
        <v>148</v>
      </c>
      <c r="E249" s="235" t="s">
        <v>1287</v>
      </c>
      <c r="F249" s="236" t="s">
        <v>1288</v>
      </c>
      <c r="G249" s="237" t="s">
        <v>214</v>
      </c>
      <c r="H249" s="238">
        <v>20</v>
      </c>
      <c r="I249" s="239"/>
      <c r="J249" s="240">
        <f>ROUND(I249*H249,2)</f>
        <v>0</v>
      </c>
      <c r="K249" s="241"/>
      <c r="L249" s="44"/>
      <c r="M249" s="242" t="s">
        <v>1</v>
      </c>
      <c r="N249" s="243" t="s">
        <v>43</v>
      </c>
      <c r="O249" s="91"/>
      <c r="P249" s="244">
        <f>O249*H249</f>
        <v>0</v>
      </c>
      <c r="Q249" s="244">
        <v>0.0066</v>
      </c>
      <c r="R249" s="244">
        <f>Q249*H249</f>
        <v>0.13200000000000001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237</v>
      </c>
      <c r="AT249" s="246" t="s">
        <v>148</v>
      </c>
      <c r="AU249" s="246" t="s">
        <v>88</v>
      </c>
      <c r="AY249" s="17" t="s">
        <v>147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86</v>
      </c>
      <c r="BK249" s="247">
        <f>ROUND(I249*H249,2)</f>
        <v>0</v>
      </c>
      <c r="BL249" s="17" t="s">
        <v>237</v>
      </c>
      <c r="BM249" s="246" t="s">
        <v>1289</v>
      </c>
    </row>
    <row r="250" s="2" customFormat="1">
      <c r="A250" s="38"/>
      <c r="B250" s="39"/>
      <c r="C250" s="40"/>
      <c r="D250" s="248" t="s">
        <v>152</v>
      </c>
      <c r="E250" s="40"/>
      <c r="F250" s="249" t="s">
        <v>1290</v>
      </c>
      <c r="G250" s="40"/>
      <c r="H250" s="40"/>
      <c r="I250" s="144"/>
      <c r="J250" s="40"/>
      <c r="K250" s="40"/>
      <c r="L250" s="44"/>
      <c r="M250" s="250"/>
      <c r="N250" s="25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152</v>
      </c>
      <c r="AU250" s="17" t="s">
        <v>88</v>
      </c>
    </row>
    <row r="251" s="2" customFormat="1" ht="21.75" customHeight="1">
      <c r="A251" s="38"/>
      <c r="B251" s="39"/>
      <c r="C251" s="234" t="s">
        <v>437</v>
      </c>
      <c r="D251" s="234" t="s">
        <v>148</v>
      </c>
      <c r="E251" s="235" t="s">
        <v>394</v>
      </c>
      <c r="F251" s="236" t="s">
        <v>395</v>
      </c>
      <c r="G251" s="237" t="s">
        <v>196</v>
      </c>
      <c r="H251" s="238">
        <v>8</v>
      </c>
      <c r="I251" s="239"/>
      <c r="J251" s="240">
        <f>ROUND(I251*H251,2)</f>
        <v>0</v>
      </c>
      <c r="K251" s="241"/>
      <c r="L251" s="44"/>
      <c r="M251" s="242" t="s">
        <v>1</v>
      </c>
      <c r="N251" s="243" t="s">
        <v>43</v>
      </c>
      <c r="O251" s="91"/>
      <c r="P251" s="244">
        <f>O251*H251</f>
        <v>0</v>
      </c>
      <c r="Q251" s="244">
        <v>0.00347</v>
      </c>
      <c r="R251" s="244">
        <f>Q251*H251</f>
        <v>0.02776</v>
      </c>
      <c r="S251" s="244">
        <v>0</v>
      </c>
      <c r="T251" s="24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6" t="s">
        <v>237</v>
      </c>
      <c r="AT251" s="246" t="s">
        <v>148</v>
      </c>
      <c r="AU251" s="246" t="s">
        <v>88</v>
      </c>
      <c r="AY251" s="17" t="s">
        <v>147</v>
      </c>
      <c r="BE251" s="247">
        <f>IF(N251="základní",J251,0)</f>
        <v>0</v>
      </c>
      <c r="BF251" s="247">
        <f>IF(N251="snížená",J251,0)</f>
        <v>0</v>
      </c>
      <c r="BG251" s="247">
        <f>IF(N251="zákl. přenesená",J251,0)</f>
        <v>0</v>
      </c>
      <c r="BH251" s="247">
        <f>IF(N251="sníž. přenesená",J251,0)</f>
        <v>0</v>
      </c>
      <c r="BI251" s="247">
        <f>IF(N251="nulová",J251,0)</f>
        <v>0</v>
      </c>
      <c r="BJ251" s="17" t="s">
        <v>86</v>
      </c>
      <c r="BK251" s="247">
        <f>ROUND(I251*H251,2)</f>
        <v>0</v>
      </c>
      <c r="BL251" s="17" t="s">
        <v>237</v>
      </c>
      <c r="BM251" s="246" t="s">
        <v>1291</v>
      </c>
    </row>
    <row r="252" s="2" customFormat="1">
      <c r="A252" s="38"/>
      <c r="B252" s="39"/>
      <c r="C252" s="40"/>
      <c r="D252" s="248" t="s">
        <v>152</v>
      </c>
      <c r="E252" s="40"/>
      <c r="F252" s="249" t="s">
        <v>386</v>
      </c>
      <c r="G252" s="40"/>
      <c r="H252" s="40"/>
      <c r="I252" s="144"/>
      <c r="J252" s="40"/>
      <c r="K252" s="40"/>
      <c r="L252" s="44"/>
      <c r="M252" s="250"/>
      <c r="N252" s="25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152</v>
      </c>
      <c r="AU252" s="17" t="s">
        <v>88</v>
      </c>
    </row>
    <row r="253" s="13" customFormat="1">
      <c r="A253" s="13"/>
      <c r="B253" s="254"/>
      <c r="C253" s="255"/>
      <c r="D253" s="248" t="s">
        <v>171</v>
      </c>
      <c r="E253" s="256" t="s">
        <v>1</v>
      </c>
      <c r="F253" s="257" t="s">
        <v>1292</v>
      </c>
      <c r="G253" s="255"/>
      <c r="H253" s="258">
        <v>8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4" t="s">
        <v>171</v>
      </c>
      <c r="AU253" s="264" t="s">
        <v>88</v>
      </c>
      <c r="AV253" s="13" t="s">
        <v>88</v>
      </c>
      <c r="AW253" s="13" t="s">
        <v>34</v>
      </c>
      <c r="AX253" s="13" t="s">
        <v>86</v>
      </c>
      <c r="AY253" s="264" t="s">
        <v>147</v>
      </c>
    </row>
    <row r="254" s="2" customFormat="1" ht="21.75" customHeight="1">
      <c r="A254" s="38"/>
      <c r="B254" s="39"/>
      <c r="C254" s="234" t="s">
        <v>441</v>
      </c>
      <c r="D254" s="234" t="s">
        <v>148</v>
      </c>
      <c r="E254" s="235" t="s">
        <v>404</v>
      </c>
      <c r="F254" s="236" t="s">
        <v>405</v>
      </c>
      <c r="G254" s="237" t="s">
        <v>196</v>
      </c>
      <c r="H254" s="238">
        <v>5</v>
      </c>
      <c r="I254" s="239"/>
      <c r="J254" s="240">
        <f>ROUND(I254*H254,2)</f>
        <v>0</v>
      </c>
      <c r="K254" s="241"/>
      <c r="L254" s="44"/>
      <c r="M254" s="242" t="s">
        <v>1</v>
      </c>
      <c r="N254" s="243" t="s">
        <v>43</v>
      </c>
      <c r="O254" s="91"/>
      <c r="P254" s="244">
        <f>O254*H254</f>
        <v>0</v>
      </c>
      <c r="Q254" s="244">
        <v>0.0035699999999999998</v>
      </c>
      <c r="R254" s="244">
        <f>Q254*H254</f>
        <v>0.017849999999999998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237</v>
      </c>
      <c r="AT254" s="246" t="s">
        <v>148</v>
      </c>
      <c r="AU254" s="246" t="s">
        <v>88</v>
      </c>
      <c r="AY254" s="17" t="s">
        <v>147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86</v>
      </c>
      <c r="BK254" s="247">
        <f>ROUND(I254*H254,2)</f>
        <v>0</v>
      </c>
      <c r="BL254" s="17" t="s">
        <v>237</v>
      </c>
      <c r="BM254" s="246" t="s">
        <v>1293</v>
      </c>
    </row>
    <row r="255" s="2" customFormat="1">
      <c r="A255" s="38"/>
      <c r="B255" s="39"/>
      <c r="C255" s="40"/>
      <c r="D255" s="248" t="s">
        <v>152</v>
      </c>
      <c r="E255" s="40"/>
      <c r="F255" s="249" t="s">
        <v>386</v>
      </c>
      <c r="G255" s="40"/>
      <c r="H255" s="40"/>
      <c r="I255" s="144"/>
      <c r="J255" s="40"/>
      <c r="K255" s="40"/>
      <c r="L255" s="44"/>
      <c r="M255" s="250"/>
      <c r="N255" s="25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152</v>
      </c>
      <c r="AU255" s="17" t="s">
        <v>88</v>
      </c>
    </row>
    <row r="256" s="2" customFormat="1" ht="21.75" customHeight="1">
      <c r="A256" s="38"/>
      <c r="B256" s="39"/>
      <c r="C256" s="234" t="s">
        <v>445</v>
      </c>
      <c r="D256" s="234" t="s">
        <v>148</v>
      </c>
      <c r="E256" s="235" t="s">
        <v>421</v>
      </c>
      <c r="F256" s="236" t="s">
        <v>422</v>
      </c>
      <c r="G256" s="237" t="s">
        <v>196</v>
      </c>
      <c r="H256" s="238">
        <v>5.5</v>
      </c>
      <c r="I256" s="239"/>
      <c r="J256" s="240">
        <f>ROUND(I256*H256,2)</f>
        <v>0</v>
      </c>
      <c r="K256" s="241"/>
      <c r="L256" s="44"/>
      <c r="M256" s="242" t="s">
        <v>1</v>
      </c>
      <c r="N256" s="243" t="s">
        <v>43</v>
      </c>
      <c r="O256" s="91"/>
      <c r="P256" s="244">
        <f>O256*H256</f>
        <v>0</v>
      </c>
      <c r="Q256" s="244">
        <v>0.0028900000000000002</v>
      </c>
      <c r="R256" s="244">
        <f>Q256*H256</f>
        <v>0.015894999999999999</v>
      </c>
      <c r="S256" s="244">
        <v>0</v>
      </c>
      <c r="T256" s="24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6" t="s">
        <v>237</v>
      </c>
      <c r="AT256" s="246" t="s">
        <v>148</v>
      </c>
      <c r="AU256" s="246" t="s">
        <v>88</v>
      </c>
      <c r="AY256" s="17" t="s">
        <v>147</v>
      </c>
      <c r="BE256" s="247">
        <f>IF(N256="základní",J256,0)</f>
        <v>0</v>
      </c>
      <c r="BF256" s="247">
        <f>IF(N256="snížená",J256,0)</f>
        <v>0</v>
      </c>
      <c r="BG256" s="247">
        <f>IF(N256="zákl. přenesená",J256,0)</f>
        <v>0</v>
      </c>
      <c r="BH256" s="247">
        <f>IF(N256="sníž. přenesená",J256,0)</f>
        <v>0</v>
      </c>
      <c r="BI256" s="247">
        <f>IF(N256="nulová",J256,0)</f>
        <v>0</v>
      </c>
      <c r="BJ256" s="17" t="s">
        <v>86</v>
      </c>
      <c r="BK256" s="247">
        <f>ROUND(I256*H256,2)</f>
        <v>0</v>
      </c>
      <c r="BL256" s="17" t="s">
        <v>237</v>
      </c>
      <c r="BM256" s="246" t="s">
        <v>1294</v>
      </c>
    </row>
    <row r="257" s="2" customFormat="1">
      <c r="A257" s="38"/>
      <c r="B257" s="39"/>
      <c r="C257" s="40"/>
      <c r="D257" s="248" t="s">
        <v>152</v>
      </c>
      <c r="E257" s="40"/>
      <c r="F257" s="249" t="s">
        <v>386</v>
      </c>
      <c r="G257" s="40"/>
      <c r="H257" s="40"/>
      <c r="I257" s="144"/>
      <c r="J257" s="40"/>
      <c r="K257" s="40"/>
      <c r="L257" s="44"/>
      <c r="M257" s="250"/>
      <c r="N257" s="251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152</v>
      </c>
      <c r="AU257" s="17" t="s">
        <v>88</v>
      </c>
    </row>
    <row r="258" s="2" customFormat="1" ht="33" customHeight="1">
      <c r="A258" s="38"/>
      <c r="B258" s="39"/>
      <c r="C258" s="234" t="s">
        <v>449</v>
      </c>
      <c r="D258" s="234" t="s">
        <v>148</v>
      </c>
      <c r="E258" s="235" t="s">
        <v>438</v>
      </c>
      <c r="F258" s="236" t="s">
        <v>439</v>
      </c>
      <c r="G258" s="237" t="s">
        <v>179</v>
      </c>
      <c r="H258" s="238">
        <v>2</v>
      </c>
      <c r="I258" s="239"/>
      <c r="J258" s="240">
        <f>ROUND(I258*H258,2)</f>
        <v>0</v>
      </c>
      <c r="K258" s="241"/>
      <c r="L258" s="44"/>
      <c r="M258" s="242" t="s">
        <v>1</v>
      </c>
      <c r="N258" s="243" t="s">
        <v>43</v>
      </c>
      <c r="O258" s="91"/>
      <c r="P258" s="244">
        <f>O258*H258</f>
        <v>0</v>
      </c>
      <c r="Q258" s="244">
        <v>0.0027299999999999998</v>
      </c>
      <c r="R258" s="244">
        <f>Q258*H258</f>
        <v>0.0054599999999999996</v>
      </c>
      <c r="S258" s="244">
        <v>0</v>
      </c>
      <c r="T258" s="24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6" t="s">
        <v>237</v>
      </c>
      <c r="AT258" s="246" t="s">
        <v>148</v>
      </c>
      <c r="AU258" s="246" t="s">
        <v>88</v>
      </c>
      <c r="AY258" s="17" t="s">
        <v>147</v>
      </c>
      <c r="BE258" s="247">
        <f>IF(N258="základní",J258,0)</f>
        <v>0</v>
      </c>
      <c r="BF258" s="247">
        <f>IF(N258="snížená",J258,0)</f>
        <v>0</v>
      </c>
      <c r="BG258" s="247">
        <f>IF(N258="zákl. přenesená",J258,0)</f>
        <v>0</v>
      </c>
      <c r="BH258" s="247">
        <f>IF(N258="sníž. přenesená",J258,0)</f>
        <v>0</v>
      </c>
      <c r="BI258" s="247">
        <f>IF(N258="nulová",J258,0)</f>
        <v>0</v>
      </c>
      <c r="BJ258" s="17" t="s">
        <v>86</v>
      </c>
      <c r="BK258" s="247">
        <f>ROUND(I258*H258,2)</f>
        <v>0</v>
      </c>
      <c r="BL258" s="17" t="s">
        <v>237</v>
      </c>
      <c r="BM258" s="246" t="s">
        <v>1295</v>
      </c>
    </row>
    <row r="259" s="2" customFormat="1">
      <c r="A259" s="38"/>
      <c r="B259" s="39"/>
      <c r="C259" s="40"/>
      <c r="D259" s="248" t="s">
        <v>152</v>
      </c>
      <c r="E259" s="40"/>
      <c r="F259" s="249" t="s">
        <v>386</v>
      </c>
      <c r="G259" s="40"/>
      <c r="H259" s="40"/>
      <c r="I259" s="144"/>
      <c r="J259" s="40"/>
      <c r="K259" s="40"/>
      <c r="L259" s="44"/>
      <c r="M259" s="250"/>
      <c r="N259" s="25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152</v>
      </c>
      <c r="AU259" s="17" t="s">
        <v>88</v>
      </c>
    </row>
    <row r="260" s="2" customFormat="1" ht="16.5" customHeight="1">
      <c r="A260" s="38"/>
      <c r="B260" s="39"/>
      <c r="C260" s="234" t="s">
        <v>453</v>
      </c>
      <c r="D260" s="234" t="s">
        <v>148</v>
      </c>
      <c r="E260" s="235" t="s">
        <v>450</v>
      </c>
      <c r="F260" s="236" t="s">
        <v>451</v>
      </c>
      <c r="G260" s="237" t="s">
        <v>196</v>
      </c>
      <c r="H260" s="238">
        <v>5</v>
      </c>
      <c r="I260" s="239"/>
      <c r="J260" s="240">
        <f>ROUND(I260*H260,2)</f>
        <v>0</v>
      </c>
      <c r="K260" s="241"/>
      <c r="L260" s="44"/>
      <c r="M260" s="242" t="s">
        <v>1</v>
      </c>
      <c r="N260" s="243" t="s">
        <v>43</v>
      </c>
      <c r="O260" s="91"/>
      <c r="P260" s="244">
        <f>O260*H260</f>
        <v>0</v>
      </c>
      <c r="Q260" s="244">
        <v>0.0028600000000000001</v>
      </c>
      <c r="R260" s="244">
        <f>Q260*H260</f>
        <v>0.0143</v>
      </c>
      <c r="S260" s="244">
        <v>0</v>
      </c>
      <c r="T260" s="24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237</v>
      </c>
      <c r="AT260" s="246" t="s">
        <v>148</v>
      </c>
      <c r="AU260" s="246" t="s">
        <v>88</v>
      </c>
      <c r="AY260" s="17" t="s">
        <v>147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86</v>
      </c>
      <c r="BK260" s="247">
        <f>ROUND(I260*H260,2)</f>
        <v>0</v>
      </c>
      <c r="BL260" s="17" t="s">
        <v>237</v>
      </c>
      <c r="BM260" s="246" t="s">
        <v>1296</v>
      </c>
    </row>
    <row r="261" s="2" customFormat="1" ht="21.75" customHeight="1">
      <c r="A261" s="38"/>
      <c r="B261" s="39"/>
      <c r="C261" s="234" t="s">
        <v>457</v>
      </c>
      <c r="D261" s="234" t="s">
        <v>148</v>
      </c>
      <c r="E261" s="235" t="s">
        <v>454</v>
      </c>
      <c r="F261" s="236" t="s">
        <v>455</v>
      </c>
      <c r="G261" s="237" t="s">
        <v>179</v>
      </c>
      <c r="H261" s="238">
        <v>1</v>
      </c>
      <c r="I261" s="239"/>
      <c r="J261" s="240">
        <f>ROUND(I261*H261,2)</f>
        <v>0</v>
      </c>
      <c r="K261" s="241"/>
      <c r="L261" s="44"/>
      <c r="M261" s="242" t="s">
        <v>1</v>
      </c>
      <c r="N261" s="243" t="s">
        <v>43</v>
      </c>
      <c r="O261" s="91"/>
      <c r="P261" s="244">
        <f>O261*H261</f>
        <v>0</v>
      </c>
      <c r="Q261" s="244">
        <v>0.00048000000000000001</v>
      </c>
      <c r="R261" s="244">
        <f>Q261*H261</f>
        <v>0.00048000000000000001</v>
      </c>
      <c r="S261" s="244">
        <v>0</v>
      </c>
      <c r="T261" s="24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6" t="s">
        <v>237</v>
      </c>
      <c r="AT261" s="246" t="s">
        <v>148</v>
      </c>
      <c r="AU261" s="246" t="s">
        <v>88</v>
      </c>
      <c r="AY261" s="17" t="s">
        <v>147</v>
      </c>
      <c r="BE261" s="247">
        <f>IF(N261="základní",J261,0)</f>
        <v>0</v>
      </c>
      <c r="BF261" s="247">
        <f>IF(N261="snížená",J261,0)</f>
        <v>0</v>
      </c>
      <c r="BG261" s="247">
        <f>IF(N261="zákl. přenesená",J261,0)</f>
        <v>0</v>
      </c>
      <c r="BH261" s="247">
        <f>IF(N261="sníž. přenesená",J261,0)</f>
        <v>0</v>
      </c>
      <c r="BI261" s="247">
        <f>IF(N261="nulová",J261,0)</f>
        <v>0</v>
      </c>
      <c r="BJ261" s="17" t="s">
        <v>86</v>
      </c>
      <c r="BK261" s="247">
        <f>ROUND(I261*H261,2)</f>
        <v>0</v>
      </c>
      <c r="BL261" s="17" t="s">
        <v>237</v>
      </c>
      <c r="BM261" s="246" t="s">
        <v>1297</v>
      </c>
    </row>
    <row r="262" s="2" customFormat="1" ht="21.75" customHeight="1">
      <c r="A262" s="38"/>
      <c r="B262" s="39"/>
      <c r="C262" s="234" t="s">
        <v>461</v>
      </c>
      <c r="D262" s="234" t="s">
        <v>148</v>
      </c>
      <c r="E262" s="235" t="s">
        <v>458</v>
      </c>
      <c r="F262" s="236" t="s">
        <v>459</v>
      </c>
      <c r="G262" s="237" t="s">
        <v>196</v>
      </c>
      <c r="H262" s="238">
        <v>5</v>
      </c>
      <c r="I262" s="239"/>
      <c r="J262" s="240">
        <f>ROUND(I262*H262,2)</f>
        <v>0</v>
      </c>
      <c r="K262" s="241"/>
      <c r="L262" s="44"/>
      <c r="M262" s="242" t="s">
        <v>1</v>
      </c>
      <c r="N262" s="243" t="s">
        <v>43</v>
      </c>
      <c r="O262" s="91"/>
      <c r="P262" s="244">
        <f>O262*H262</f>
        <v>0</v>
      </c>
      <c r="Q262" s="244">
        <v>0</v>
      </c>
      <c r="R262" s="244">
        <f>Q262*H262</f>
        <v>0</v>
      </c>
      <c r="S262" s="244">
        <v>0</v>
      </c>
      <c r="T262" s="24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6" t="s">
        <v>237</v>
      </c>
      <c r="AT262" s="246" t="s">
        <v>148</v>
      </c>
      <c r="AU262" s="246" t="s">
        <v>88</v>
      </c>
      <c r="AY262" s="17" t="s">
        <v>147</v>
      </c>
      <c r="BE262" s="247">
        <f>IF(N262="základní",J262,0)</f>
        <v>0</v>
      </c>
      <c r="BF262" s="247">
        <f>IF(N262="snížená",J262,0)</f>
        <v>0</v>
      </c>
      <c r="BG262" s="247">
        <f>IF(N262="zákl. přenesená",J262,0)</f>
        <v>0</v>
      </c>
      <c r="BH262" s="247">
        <f>IF(N262="sníž. přenesená",J262,0)</f>
        <v>0</v>
      </c>
      <c r="BI262" s="247">
        <f>IF(N262="nulová",J262,0)</f>
        <v>0</v>
      </c>
      <c r="BJ262" s="17" t="s">
        <v>86</v>
      </c>
      <c r="BK262" s="247">
        <f>ROUND(I262*H262,2)</f>
        <v>0</v>
      </c>
      <c r="BL262" s="17" t="s">
        <v>237</v>
      </c>
      <c r="BM262" s="246" t="s">
        <v>1298</v>
      </c>
    </row>
    <row r="263" s="2" customFormat="1" ht="21.75" customHeight="1">
      <c r="A263" s="38"/>
      <c r="B263" s="39"/>
      <c r="C263" s="234" t="s">
        <v>465</v>
      </c>
      <c r="D263" s="234" t="s">
        <v>148</v>
      </c>
      <c r="E263" s="235" t="s">
        <v>864</v>
      </c>
      <c r="F263" s="236" t="s">
        <v>865</v>
      </c>
      <c r="G263" s="237" t="s">
        <v>196</v>
      </c>
      <c r="H263" s="238">
        <v>4.5</v>
      </c>
      <c r="I263" s="239"/>
      <c r="J263" s="240">
        <f>ROUND(I263*H263,2)</f>
        <v>0</v>
      </c>
      <c r="K263" s="241"/>
      <c r="L263" s="44"/>
      <c r="M263" s="242" t="s">
        <v>1</v>
      </c>
      <c r="N263" s="243" t="s">
        <v>43</v>
      </c>
      <c r="O263" s="91"/>
      <c r="P263" s="244">
        <f>O263*H263</f>
        <v>0</v>
      </c>
      <c r="Q263" s="244">
        <v>0.0022300000000000002</v>
      </c>
      <c r="R263" s="244">
        <f>Q263*H263</f>
        <v>0.010035000000000001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237</v>
      </c>
      <c r="AT263" s="246" t="s">
        <v>148</v>
      </c>
      <c r="AU263" s="246" t="s">
        <v>88</v>
      </c>
      <c r="AY263" s="17" t="s">
        <v>147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86</v>
      </c>
      <c r="BK263" s="247">
        <f>ROUND(I263*H263,2)</f>
        <v>0</v>
      </c>
      <c r="BL263" s="17" t="s">
        <v>237</v>
      </c>
      <c r="BM263" s="246" t="s">
        <v>1299</v>
      </c>
    </row>
    <row r="264" s="2" customFormat="1" ht="21.75" customHeight="1">
      <c r="A264" s="38"/>
      <c r="B264" s="39"/>
      <c r="C264" s="234" t="s">
        <v>471</v>
      </c>
      <c r="D264" s="234" t="s">
        <v>148</v>
      </c>
      <c r="E264" s="235" t="s">
        <v>1300</v>
      </c>
      <c r="F264" s="236" t="s">
        <v>1301</v>
      </c>
      <c r="G264" s="237" t="s">
        <v>373</v>
      </c>
      <c r="H264" s="298"/>
      <c r="I264" s="239"/>
      <c r="J264" s="240">
        <f>ROUND(I264*H264,2)</f>
        <v>0</v>
      </c>
      <c r="K264" s="241"/>
      <c r="L264" s="44"/>
      <c r="M264" s="242" t="s">
        <v>1</v>
      </c>
      <c r="N264" s="243" t="s">
        <v>43</v>
      </c>
      <c r="O264" s="91"/>
      <c r="P264" s="244">
        <f>O264*H264</f>
        <v>0</v>
      </c>
      <c r="Q264" s="244">
        <v>0</v>
      </c>
      <c r="R264" s="244">
        <f>Q264*H264</f>
        <v>0</v>
      </c>
      <c r="S264" s="244">
        <v>0</v>
      </c>
      <c r="T264" s="24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6" t="s">
        <v>237</v>
      </c>
      <c r="AT264" s="246" t="s">
        <v>148</v>
      </c>
      <c r="AU264" s="246" t="s">
        <v>88</v>
      </c>
      <c r="AY264" s="17" t="s">
        <v>147</v>
      </c>
      <c r="BE264" s="247">
        <f>IF(N264="základní",J264,0)</f>
        <v>0</v>
      </c>
      <c r="BF264" s="247">
        <f>IF(N264="snížená",J264,0)</f>
        <v>0</v>
      </c>
      <c r="BG264" s="247">
        <f>IF(N264="zákl. přenesená",J264,0)</f>
        <v>0</v>
      </c>
      <c r="BH264" s="247">
        <f>IF(N264="sníž. přenesená",J264,0)</f>
        <v>0</v>
      </c>
      <c r="BI264" s="247">
        <f>IF(N264="nulová",J264,0)</f>
        <v>0</v>
      </c>
      <c r="BJ264" s="17" t="s">
        <v>86</v>
      </c>
      <c r="BK264" s="247">
        <f>ROUND(I264*H264,2)</f>
        <v>0</v>
      </c>
      <c r="BL264" s="17" t="s">
        <v>237</v>
      </c>
      <c r="BM264" s="246" t="s">
        <v>1302</v>
      </c>
    </row>
    <row r="265" s="12" customFormat="1" ht="22.8" customHeight="1">
      <c r="A265" s="12"/>
      <c r="B265" s="220"/>
      <c r="C265" s="221"/>
      <c r="D265" s="222" t="s">
        <v>77</v>
      </c>
      <c r="E265" s="252" t="s">
        <v>469</v>
      </c>
      <c r="F265" s="252" t="s">
        <v>470</v>
      </c>
      <c r="G265" s="221"/>
      <c r="H265" s="221"/>
      <c r="I265" s="224"/>
      <c r="J265" s="253">
        <f>BK265</f>
        <v>0</v>
      </c>
      <c r="K265" s="221"/>
      <c r="L265" s="226"/>
      <c r="M265" s="227"/>
      <c r="N265" s="228"/>
      <c r="O265" s="228"/>
      <c r="P265" s="229">
        <f>SUM(P266:P270)</f>
        <v>0</v>
      </c>
      <c r="Q265" s="228"/>
      <c r="R265" s="229">
        <f>SUM(R266:R270)</f>
        <v>0.0579</v>
      </c>
      <c r="S265" s="228"/>
      <c r="T265" s="230">
        <f>SUM(T266:T270)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31" t="s">
        <v>88</v>
      </c>
      <c r="AT265" s="232" t="s">
        <v>77</v>
      </c>
      <c r="AU265" s="232" t="s">
        <v>86</v>
      </c>
      <c r="AY265" s="231" t="s">
        <v>147</v>
      </c>
      <c r="BK265" s="233">
        <f>SUM(BK266:BK270)</f>
        <v>0</v>
      </c>
    </row>
    <row r="266" s="2" customFormat="1" ht="21.75" customHeight="1">
      <c r="A266" s="38"/>
      <c r="B266" s="39"/>
      <c r="C266" s="234" t="s">
        <v>162</v>
      </c>
      <c r="D266" s="234" t="s">
        <v>148</v>
      </c>
      <c r="E266" s="235" t="s">
        <v>479</v>
      </c>
      <c r="F266" s="236" t="s">
        <v>480</v>
      </c>
      <c r="G266" s="237" t="s">
        <v>214</v>
      </c>
      <c r="H266" s="238">
        <v>20</v>
      </c>
      <c r="I266" s="239"/>
      <c r="J266" s="240">
        <f>ROUND(I266*H266,2)</f>
        <v>0</v>
      </c>
      <c r="K266" s="241"/>
      <c r="L266" s="44"/>
      <c r="M266" s="242" t="s">
        <v>1</v>
      </c>
      <c r="N266" s="243" t="s">
        <v>43</v>
      </c>
      <c r="O266" s="91"/>
      <c r="P266" s="244">
        <f>O266*H266</f>
        <v>0</v>
      </c>
      <c r="Q266" s="244">
        <v>0</v>
      </c>
      <c r="R266" s="244">
        <f>Q266*H266</f>
        <v>0</v>
      </c>
      <c r="S266" s="244">
        <v>0</v>
      </c>
      <c r="T266" s="24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6" t="s">
        <v>237</v>
      </c>
      <c r="AT266" s="246" t="s">
        <v>148</v>
      </c>
      <c r="AU266" s="246" t="s">
        <v>88</v>
      </c>
      <c r="AY266" s="17" t="s">
        <v>147</v>
      </c>
      <c r="BE266" s="247">
        <f>IF(N266="základní",J266,0)</f>
        <v>0</v>
      </c>
      <c r="BF266" s="247">
        <f>IF(N266="snížená",J266,0)</f>
        <v>0</v>
      </c>
      <c r="BG266" s="247">
        <f>IF(N266="zákl. přenesená",J266,0)</f>
        <v>0</v>
      </c>
      <c r="BH266" s="247">
        <f>IF(N266="sníž. přenesená",J266,0)</f>
        <v>0</v>
      </c>
      <c r="BI266" s="247">
        <f>IF(N266="nulová",J266,0)</f>
        <v>0</v>
      </c>
      <c r="BJ266" s="17" t="s">
        <v>86</v>
      </c>
      <c r="BK266" s="247">
        <f>ROUND(I266*H266,2)</f>
        <v>0</v>
      </c>
      <c r="BL266" s="17" t="s">
        <v>237</v>
      </c>
      <c r="BM266" s="246" t="s">
        <v>1303</v>
      </c>
    </row>
    <row r="267" s="2" customFormat="1" ht="33" customHeight="1">
      <c r="A267" s="38"/>
      <c r="B267" s="39"/>
      <c r="C267" s="276" t="s">
        <v>478</v>
      </c>
      <c r="D267" s="276" t="s">
        <v>154</v>
      </c>
      <c r="E267" s="277" t="s">
        <v>483</v>
      </c>
      <c r="F267" s="278" t="s">
        <v>484</v>
      </c>
      <c r="G267" s="279" t="s">
        <v>214</v>
      </c>
      <c r="H267" s="280">
        <v>23</v>
      </c>
      <c r="I267" s="281"/>
      <c r="J267" s="282">
        <f>ROUND(I267*H267,2)</f>
        <v>0</v>
      </c>
      <c r="K267" s="283"/>
      <c r="L267" s="284"/>
      <c r="M267" s="285" t="s">
        <v>1</v>
      </c>
      <c r="N267" s="286" t="s">
        <v>43</v>
      </c>
      <c r="O267" s="91"/>
      <c r="P267" s="244">
        <f>O267*H267</f>
        <v>0</v>
      </c>
      <c r="Q267" s="244">
        <v>0.0025000000000000001</v>
      </c>
      <c r="R267" s="244">
        <f>Q267*H267</f>
        <v>0.057500000000000002</v>
      </c>
      <c r="S267" s="244">
        <v>0</v>
      </c>
      <c r="T267" s="24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6" t="s">
        <v>270</v>
      </c>
      <c r="AT267" s="246" t="s">
        <v>154</v>
      </c>
      <c r="AU267" s="246" t="s">
        <v>88</v>
      </c>
      <c r="AY267" s="17" t="s">
        <v>147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17" t="s">
        <v>86</v>
      </c>
      <c r="BK267" s="247">
        <f>ROUND(I267*H267,2)</f>
        <v>0</v>
      </c>
      <c r="BL267" s="17" t="s">
        <v>237</v>
      </c>
      <c r="BM267" s="246" t="s">
        <v>1304</v>
      </c>
    </row>
    <row r="268" s="13" customFormat="1">
      <c r="A268" s="13"/>
      <c r="B268" s="254"/>
      <c r="C268" s="255"/>
      <c r="D268" s="248" t="s">
        <v>171</v>
      </c>
      <c r="E268" s="255"/>
      <c r="F268" s="257" t="s">
        <v>1305</v>
      </c>
      <c r="G268" s="255"/>
      <c r="H268" s="258">
        <v>23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4" t="s">
        <v>171</v>
      </c>
      <c r="AU268" s="264" t="s">
        <v>88</v>
      </c>
      <c r="AV268" s="13" t="s">
        <v>88</v>
      </c>
      <c r="AW268" s="13" t="s">
        <v>4</v>
      </c>
      <c r="AX268" s="13" t="s">
        <v>86</v>
      </c>
      <c r="AY268" s="264" t="s">
        <v>147</v>
      </c>
    </row>
    <row r="269" s="2" customFormat="1" ht="16.5" customHeight="1">
      <c r="A269" s="38"/>
      <c r="B269" s="39"/>
      <c r="C269" s="234" t="s">
        <v>482</v>
      </c>
      <c r="D269" s="234" t="s">
        <v>148</v>
      </c>
      <c r="E269" s="235" t="s">
        <v>488</v>
      </c>
      <c r="F269" s="236" t="s">
        <v>489</v>
      </c>
      <c r="G269" s="237" t="s">
        <v>196</v>
      </c>
      <c r="H269" s="238">
        <v>5</v>
      </c>
      <c r="I269" s="239"/>
      <c r="J269" s="240">
        <f>ROUND(I269*H269,2)</f>
        <v>0</v>
      </c>
      <c r="K269" s="241"/>
      <c r="L269" s="44"/>
      <c r="M269" s="242" t="s">
        <v>1</v>
      </c>
      <c r="N269" s="243" t="s">
        <v>43</v>
      </c>
      <c r="O269" s="91"/>
      <c r="P269" s="244">
        <f>O269*H269</f>
        <v>0</v>
      </c>
      <c r="Q269" s="244">
        <v>8.0000000000000007E-05</v>
      </c>
      <c r="R269" s="244">
        <f>Q269*H269</f>
        <v>0.00040000000000000002</v>
      </c>
      <c r="S269" s="244">
        <v>0</v>
      </c>
      <c r="T269" s="24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6" t="s">
        <v>237</v>
      </c>
      <c r="AT269" s="246" t="s">
        <v>148</v>
      </c>
      <c r="AU269" s="246" t="s">
        <v>88</v>
      </c>
      <c r="AY269" s="17" t="s">
        <v>147</v>
      </c>
      <c r="BE269" s="247">
        <f>IF(N269="základní",J269,0)</f>
        <v>0</v>
      </c>
      <c r="BF269" s="247">
        <f>IF(N269="snížená",J269,0)</f>
        <v>0</v>
      </c>
      <c r="BG269" s="247">
        <f>IF(N269="zákl. přenesená",J269,0)</f>
        <v>0</v>
      </c>
      <c r="BH269" s="247">
        <f>IF(N269="sníž. přenesená",J269,0)</f>
        <v>0</v>
      </c>
      <c r="BI269" s="247">
        <f>IF(N269="nulová",J269,0)</f>
        <v>0</v>
      </c>
      <c r="BJ269" s="17" t="s">
        <v>86</v>
      </c>
      <c r="BK269" s="247">
        <f>ROUND(I269*H269,2)</f>
        <v>0</v>
      </c>
      <c r="BL269" s="17" t="s">
        <v>237</v>
      </c>
      <c r="BM269" s="246" t="s">
        <v>1306</v>
      </c>
    </row>
    <row r="270" s="2" customFormat="1" ht="21.75" customHeight="1">
      <c r="A270" s="38"/>
      <c r="B270" s="39"/>
      <c r="C270" s="234" t="s">
        <v>487</v>
      </c>
      <c r="D270" s="234" t="s">
        <v>148</v>
      </c>
      <c r="E270" s="235" t="s">
        <v>1307</v>
      </c>
      <c r="F270" s="236" t="s">
        <v>1308</v>
      </c>
      <c r="G270" s="237" t="s">
        <v>373</v>
      </c>
      <c r="H270" s="298"/>
      <c r="I270" s="239"/>
      <c r="J270" s="240">
        <f>ROUND(I270*H270,2)</f>
        <v>0</v>
      </c>
      <c r="K270" s="241"/>
      <c r="L270" s="44"/>
      <c r="M270" s="242" t="s">
        <v>1</v>
      </c>
      <c r="N270" s="243" t="s">
        <v>43</v>
      </c>
      <c r="O270" s="91"/>
      <c r="P270" s="244">
        <f>O270*H270</f>
        <v>0</v>
      </c>
      <c r="Q270" s="244">
        <v>0</v>
      </c>
      <c r="R270" s="244">
        <f>Q270*H270</f>
        <v>0</v>
      </c>
      <c r="S270" s="244">
        <v>0</v>
      </c>
      <c r="T270" s="24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6" t="s">
        <v>237</v>
      </c>
      <c r="AT270" s="246" t="s">
        <v>148</v>
      </c>
      <c r="AU270" s="246" t="s">
        <v>88</v>
      </c>
      <c r="AY270" s="17" t="s">
        <v>147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7" t="s">
        <v>86</v>
      </c>
      <c r="BK270" s="247">
        <f>ROUND(I270*H270,2)</f>
        <v>0</v>
      </c>
      <c r="BL270" s="17" t="s">
        <v>237</v>
      </c>
      <c r="BM270" s="246" t="s">
        <v>1309</v>
      </c>
    </row>
    <row r="271" s="12" customFormat="1" ht="22.8" customHeight="1">
      <c r="A271" s="12"/>
      <c r="B271" s="220"/>
      <c r="C271" s="221"/>
      <c r="D271" s="222" t="s">
        <v>77</v>
      </c>
      <c r="E271" s="252" t="s">
        <v>1310</v>
      </c>
      <c r="F271" s="252" t="s">
        <v>1311</v>
      </c>
      <c r="G271" s="221"/>
      <c r="H271" s="221"/>
      <c r="I271" s="224"/>
      <c r="J271" s="253">
        <f>BK271</f>
        <v>0</v>
      </c>
      <c r="K271" s="221"/>
      <c r="L271" s="226"/>
      <c r="M271" s="227"/>
      <c r="N271" s="228"/>
      <c r="O271" s="228"/>
      <c r="P271" s="229">
        <f>SUM(P272:P273)</f>
        <v>0</v>
      </c>
      <c r="Q271" s="228"/>
      <c r="R271" s="229">
        <f>SUM(R272:R273)</f>
        <v>0</v>
      </c>
      <c r="S271" s="228"/>
      <c r="T271" s="230">
        <f>SUM(T272:T273)</f>
        <v>0.043750000000000004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1" t="s">
        <v>88</v>
      </c>
      <c r="AT271" s="232" t="s">
        <v>77</v>
      </c>
      <c r="AU271" s="232" t="s">
        <v>86</v>
      </c>
      <c r="AY271" s="231" t="s">
        <v>147</v>
      </c>
      <c r="BK271" s="233">
        <f>SUM(BK272:BK273)</f>
        <v>0</v>
      </c>
    </row>
    <row r="272" s="2" customFormat="1" ht="21.75" customHeight="1">
      <c r="A272" s="38"/>
      <c r="B272" s="39"/>
      <c r="C272" s="234" t="s">
        <v>491</v>
      </c>
      <c r="D272" s="234" t="s">
        <v>148</v>
      </c>
      <c r="E272" s="235" t="s">
        <v>1312</v>
      </c>
      <c r="F272" s="236" t="s">
        <v>1313</v>
      </c>
      <c r="G272" s="237" t="s">
        <v>214</v>
      </c>
      <c r="H272" s="238">
        <v>17.5</v>
      </c>
      <c r="I272" s="239"/>
      <c r="J272" s="240">
        <f>ROUND(I272*H272,2)</f>
        <v>0</v>
      </c>
      <c r="K272" s="241"/>
      <c r="L272" s="44"/>
      <c r="M272" s="242" t="s">
        <v>1</v>
      </c>
      <c r="N272" s="243" t="s">
        <v>43</v>
      </c>
      <c r="O272" s="91"/>
      <c r="P272" s="244">
        <f>O272*H272</f>
        <v>0</v>
      </c>
      <c r="Q272" s="244">
        <v>0</v>
      </c>
      <c r="R272" s="244">
        <f>Q272*H272</f>
        <v>0</v>
      </c>
      <c r="S272" s="244">
        <v>0.0025000000000000001</v>
      </c>
      <c r="T272" s="245">
        <f>S272*H272</f>
        <v>0.043750000000000004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6" t="s">
        <v>237</v>
      </c>
      <c r="AT272" s="246" t="s">
        <v>148</v>
      </c>
      <c r="AU272" s="246" t="s">
        <v>88</v>
      </c>
      <c r="AY272" s="17" t="s">
        <v>147</v>
      </c>
      <c r="BE272" s="247">
        <f>IF(N272="základní",J272,0)</f>
        <v>0</v>
      </c>
      <c r="BF272" s="247">
        <f>IF(N272="snížená",J272,0)</f>
        <v>0</v>
      </c>
      <c r="BG272" s="247">
        <f>IF(N272="zákl. přenesená",J272,0)</f>
        <v>0</v>
      </c>
      <c r="BH272" s="247">
        <f>IF(N272="sníž. přenesená",J272,0)</f>
        <v>0</v>
      </c>
      <c r="BI272" s="247">
        <f>IF(N272="nulová",J272,0)</f>
        <v>0</v>
      </c>
      <c r="BJ272" s="17" t="s">
        <v>86</v>
      </c>
      <c r="BK272" s="247">
        <f>ROUND(I272*H272,2)</f>
        <v>0</v>
      </c>
      <c r="BL272" s="17" t="s">
        <v>237</v>
      </c>
      <c r="BM272" s="246" t="s">
        <v>1314</v>
      </c>
    </row>
    <row r="273" s="2" customFormat="1" ht="21.75" customHeight="1">
      <c r="A273" s="38"/>
      <c r="B273" s="39"/>
      <c r="C273" s="234" t="s">
        <v>497</v>
      </c>
      <c r="D273" s="234" t="s">
        <v>148</v>
      </c>
      <c r="E273" s="235" t="s">
        <v>1315</v>
      </c>
      <c r="F273" s="236" t="s">
        <v>1316</v>
      </c>
      <c r="G273" s="237" t="s">
        <v>373</v>
      </c>
      <c r="H273" s="298"/>
      <c r="I273" s="239"/>
      <c r="J273" s="240">
        <f>ROUND(I273*H273,2)</f>
        <v>0</v>
      </c>
      <c r="K273" s="241"/>
      <c r="L273" s="44"/>
      <c r="M273" s="242" t="s">
        <v>1</v>
      </c>
      <c r="N273" s="243" t="s">
        <v>43</v>
      </c>
      <c r="O273" s="91"/>
      <c r="P273" s="244">
        <f>O273*H273</f>
        <v>0</v>
      </c>
      <c r="Q273" s="244">
        <v>0</v>
      </c>
      <c r="R273" s="244">
        <f>Q273*H273</f>
        <v>0</v>
      </c>
      <c r="S273" s="244">
        <v>0</v>
      </c>
      <c r="T273" s="24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6" t="s">
        <v>237</v>
      </c>
      <c r="AT273" s="246" t="s">
        <v>148</v>
      </c>
      <c r="AU273" s="246" t="s">
        <v>88</v>
      </c>
      <c r="AY273" s="17" t="s">
        <v>147</v>
      </c>
      <c r="BE273" s="247">
        <f>IF(N273="základní",J273,0)</f>
        <v>0</v>
      </c>
      <c r="BF273" s="247">
        <f>IF(N273="snížená",J273,0)</f>
        <v>0</v>
      </c>
      <c r="BG273" s="247">
        <f>IF(N273="zákl. přenesená",J273,0)</f>
        <v>0</v>
      </c>
      <c r="BH273" s="247">
        <f>IF(N273="sníž. přenesená",J273,0)</f>
        <v>0</v>
      </c>
      <c r="BI273" s="247">
        <f>IF(N273="nulová",J273,0)</f>
        <v>0</v>
      </c>
      <c r="BJ273" s="17" t="s">
        <v>86</v>
      </c>
      <c r="BK273" s="247">
        <f>ROUND(I273*H273,2)</f>
        <v>0</v>
      </c>
      <c r="BL273" s="17" t="s">
        <v>237</v>
      </c>
      <c r="BM273" s="246" t="s">
        <v>1317</v>
      </c>
    </row>
    <row r="274" s="12" customFormat="1" ht="22.8" customHeight="1">
      <c r="A274" s="12"/>
      <c r="B274" s="220"/>
      <c r="C274" s="221"/>
      <c r="D274" s="222" t="s">
        <v>77</v>
      </c>
      <c r="E274" s="252" t="s">
        <v>518</v>
      </c>
      <c r="F274" s="252" t="s">
        <v>519</v>
      </c>
      <c r="G274" s="221"/>
      <c r="H274" s="221"/>
      <c r="I274" s="224"/>
      <c r="J274" s="253">
        <f>BK274</f>
        <v>0</v>
      </c>
      <c r="K274" s="221"/>
      <c r="L274" s="226"/>
      <c r="M274" s="227"/>
      <c r="N274" s="228"/>
      <c r="O274" s="228"/>
      <c r="P274" s="229">
        <f>SUM(P275:P284)</f>
        <v>0</v>
      </c>
      <c r="Q274" s="228"/>
      <c r="R274" s="229">
        <f>SUM(R275:R284)</f>
        <v>0.053946600000000004</v>
      </c>
      <c r="S274" s="228"/>
      <c r="T274" s="230">
        <f>SUM(T275:T284)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31" t="s">
        <v>88</v>
      </c>
      <c r="AT274" s="232" t="s">
        <v>77</v>
      </c>
      <c r="AU274" s="232" t="s">
        <v>86</v>
      </c>
      <c r="AY274" s="231" t="s">
        <v>147</v>
      </c>
      <c r="BK274" s="233">
        <f>SUM(BK275:BK284)</f>
        <v>0</v>
      </c>
    </row>
    <row r="275" s="2" customFormat="1" ht="21.75" customHeight="1">
      <c r="A275" s="38"/>
      <c r="B275" s="39"/>
      <c r="C275" s="234" t="s">
        <v>501</v>
      </c>
      <c r="D275" s="234" t="s">
        <v>148</v>
      </c>
      <c r="E275" s="235" t="s">
        <v>532</v>
      </c>
      <c r="F275" s="236" t="s">
        <v>533</v>
      </c>
      <c r="G275" s="237" t="s">
        <v>214</v>
      </c>
      <c r="H275" s="238">
        <v>114.78</v>
      </c>
      <c r="I275" s="239"/>
      <c r="J275" s="240">
        <f>ROUND(I275*H275,2)</f>
        <v>0</v>
      </c>
      <c r="K275" s="241"/>
      <c r="L275" s="44"/>
      <c r="M275" s="242" t="s">
        <v>1</v>
      </c>
      <c r="N275" s="243" t="s">
        <v>43</v>
      </c>
      <c r="O275" s="91"/>
      <c r="P275" s="244">
        <f>O275*H275</f>
        <v>0</v>
      </c>
      <c r="Q275" s="244">
        <v>0</v>
      </c>
      <c r="R275" s="244">
        <f>Q275*H275</f>
        <v>0</v>
      </c>
      <c r="S275" s="244">
        <v>0</v>
      </c>
      <c r="T275" s="24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6" t="s">
        <v>237</v>
      </c>
      <c r="AT275" s="246" t="s">
        <v>148</v>
      </c>
      <c r="AU275" s="246" t="s">
        <v>88</v>
      </c>
      <c r="AY275" s="17" t="s">
        <v>147</v>
      </c>
      <c r="BE275" s="247">
        <f>IF(N275="základní",J275,0)</f>
        <v>0</v>
      </c>
      <c r="BF275" s="247">
        <f>IF(N275="snížená",J275,0)</f>
        <v>0</v>
      </c>
      <c r="BG275" s="247">
        <f>IF(N275="zákl. přenesená",J275,0)</f>
        <v>0</v>
      </c>
      <c r="BH275" s="247">
        <f>IF(N275="sníž. přenesená",J275,0)</f>
        <v>0</v>
      </c>
      <c r="BI275" s="247">
        <f>IF(N275="nulová",J275,0)</f>
        <v>0</v>
      </c>
      <c r="BJ275" s="17" t="s">
        <v>86</v>
      </c>
      <c r="BK275" s="247">
        <f>ROUND(I275*H275,2)</f>
        <v>0</v>
      </c>
      <c r="BL275" s="17" t="s">
        <v>237</v>
      </c>
      <c r="BM275" s="246" t="s">
        <v>1318</v>
      </c>
    </row>
    <row r="276" s="13" customFormat="1">
      <c r="A276" s="13"/>
      <c r="B276" s="254"/>
      <c r="C276" s="255"/>
      <c r="D276" s="248" t="s">
        <v>171</v>
      </c>
      <c r="E276" s="256" t="s">
        <v>1</v>
      </c>
      <c r="F276" s="257" t="s">
        <v>1319</v>
      </c>
      <c r="G276" s="255"/>
      <c r="H276" s="258">
        <v>14.4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4" t="s">
        <v>171</v>
      </c>
      <c r="AU276" s="264" t="s">
        <v>88</v>
      </c>
      <c r="AV276" s="13" t="s">
        <v>88</v>
      </c>
      <c r="AW276" s="13" t="s">
        <v>34</v>
      </c>
      <c r="AX276" s="13" t="s">
        <v>78</v>
      </c>
      <c r="AY276" s="264" t="s">
        <v>147</v>
      </c>
    </row>
    <row r="277" s="13" customFormat="1">
      <c r="A277" s="13"/>
      <c r="B277" s="254"/>
      <c r="C277" s="255"/>
      <c r="D277" s="248" t="s">
        <v>171</v>
      </c>
      <c r="E277" s="256" t="s">
        <v>1</v>
      </c>
      <c r="F277" s="257" t="s">
        <v>1320</v>
      </c>
      <c r="G277" s="255"/>
      <c r="H277" s="258">
        <v>15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4" t="s">
        <v>171</v>
      </c>
      <c r="AU277" s="264" t="s">
        <v>88</v>
      </c>
      <c r="AV277" s="13" t="s">
        <v>88</v>
      </c>
      <c r="AW277" s="13" t="s">
        <v>34</v>
      </c>
      <c r="AX277" s="13" t="s">
        <v>78</v>
      </c>
      <c r="AY277" s="264" t="s">
        <v>147</v>
      </c>
    </row>
    <row r="278" s="13" customFormat="1">
      <c r="A278" s="13"/>
      <c r="B278" s="254"/>
      <c r="C278" s="255"/>
      <c r="D278" s="248" t="s">
        <v>171</v>
      </c>
      <c r="E278" s="256" t="s">
        <v>1</v>
      </c>
      <c r="F278" s="257" t="s">
        <v>1321</v>
      </c>
      <c r="G278" s="255"/>
      <c r="H278" s="258">
        <v>12.880000000000001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4" t="s">
        <v>171</v>
      </c>
      <c r="AU278" s="264" t="s">
        <v>88</v>
      </c>
      <c r="AV278" s="13" t="s">
        <v>88</v>
      </c>
      <c r="AW278" s="13" t="s">
        <v>34</v>
      </c>
      <c r="AX278" s="13" t="s">
        <v>78</v>
      </c>
      <c r="AY278" s="264" t="s">
        <v>147</v>
      </c>
    </row>
    <row r="279" s="13" customFormat="1">
      <c r="A279" s="13"/>
      <c r="B279" s="254"/>
      <c r="C279" s="255"/>
      <c r="D279" s="248" t="s">
        <v>171</v>
      </c>
      <c r="E279" s="256" t="s">
        <v>1</v>
      </c>
      <c r="F279" s="257" t="s">
        <v>1322</v>
      </c>
      <c r="G279" s="255"/>
      <c r="H279" s="258">
        <v>20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4" t="s">
        <v>171</v>
      </c>
      <c r="AU279" s="264" t="s">
        <v>88</v>
      </c>
      <c r="AV279" s="13" t="s">
        <v>88</v>
      </c>
      <c r="AW279" s="13" t="s">
        <v>34</v>
      </c>
      <c r="AX279" s="13" t="s">
        <v>78</v>
      </c>
      <c r="AY279" s="264" t="s">
        <v>147</v>
      </c>
    </row>
    <row r="280" s="13" customFormat="1">
      <c r="A280" s="13"/>
      <c r="B280" s="254"/>
      <c r="C280" s="255"/>
      <c r="D280" s="248" t="s">
        <v>171</v>
      </c>
      <c r="E280" s="256" t="s">
        <v>1</v>
      </c>
      <c r="F280" s="257" t="s">
        <v>1323</v>
      </c>
      <c r="G280" s="255"/>
      <c r="H280" s="258">
        <v>52.5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4" t="s">
        <v>171</v>
      </c>
      <c r="AU280" s="264" t="s">
        <v>88</v>
      </c>
      <c r="AV280" s="13" t="s">
        <v>88</v>
      </c>
      <c r="AW280" s="13" t="s">
        <v>34</v>
      </c>
      <c r="AX280" s="13" t="s">
        <v>78</v>
      </c>
      <c r="AY280" s="264" t="s">
        <v>147</v>
      </c>
    </row>
    <row r="281" s="14" customFormat="1">
      <c r="A281" s="14"/>
      <c r="B281" s="265"/>
      <c r="C281" s="266"/>
      <c r="D281" s="248" t="s">
        <v>171</v>
      </c>
      <c r="E281" s="267" t="s">
        <v>1</v>
      </c>
      <c r="F281" s="268" t="s">
        <v>176</v>
      </c>
      <c r="G281" s="266"/>
      <c r="H281" s="269">
        <v>114.78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5" t="s">
        <v>171</v>
      </c>
      <c r="AU281" s="275" t="s">
        <v>88</v>
      </c>
      <c r="AV281" s="14" t="s">
        <v>146</v>
      </c>
      <c r="AW281" s="14" t="s">
        <v>34</v>
      </c>
      <c r="AX281" s="14" t="s">
        <v>86</v>
      </c>
      <c r="AY281" s="275" t="s">
        <v>147</v>
      </c>
    </row>
    <row r="282" s="2" customFormat="1" ht="21.75" customHeight="1">
      <c r="A282" s="38"/>
      <c r="B282" s="39"/>
      <c r="C282" s="234" t="s">
        <v>505</v>
      </c>
      <c r="D282" s="234" t="s">
        <v>148</v>
      </c>
      <c r="E282" s="235" t="s">
        <v>538</v>
      </c>
      <c r="F282" s="236" t="s">
        <v>539</v>
      </c>
      <c r="G282" s="237" t="s">
        <v>214</v>
      </c>
      <c r="H282" s="238">
        <v>114.78</v>
      </c>
      <c r="I282" s="239"/>
      <c r="J282" s="240">
        <f>ROUND(I282*H282,2)</f>
        <v>0</v>
      </c>
      <c r="K282" s="241"/>
      <c r="L282" s="44"/>
      <c r="M282" s="242" t="s">
        <v>1</v>
      </c>
      <c r="N282" s="243" t="s">
        <v>43</v>
      </c>
      <c r="O282" s="91"/>
      <c r="P282" s="244">
        <f>O282*H282</f>
        <v>0</v>
      </c>
      <c r="Q282" s="244">
        <v>0.00022000000000000001</v>
      </c>
      <c r="R282" s="244">
        <f>Q282*H282</f>
        <v>0.025251600000000003</v>
      </c>
      <c r="S282" s="244">
        <v>0</v>
      </c>
      <c r="T282" s="24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6" t="s">
        <v>237</v>
      </c>
      <c r="AT282" s="246" t="s">
        <v>148</v>
      </c>
      <c r="AU282" s="246" t="s">
        <v>88</v>
      </c>
      <c r="AY282" s="17" t="s">
        <v>147</v>
      </c>
      <c r="BE282" s="247">
        <f>IF(N282="základní",J282,0)</f>
        <v>0</v>
      </c>
      <c r="BF282" s="247">
        <f>IF(N282="snížená",J282,0)</f>
        <v>0</v>
      </c>
      <c r="BG282" s="247">
        <f>IF(N282="zákl. přenesená",J282,0)</f>
        <v>0</v>
      </c>
      <c r="BH282" s="247">
        <f>IF(N282="sníž. přenesená",J282,0)</f>
        <v>0</v>
      </c>
      <c r="BI282" s="247">
        <f>IF(N282="nulová",J282,0)</f>
        <v>0</v>
      </c>
      <c r="BJ282" s="17" t="s">
        <v>86</v>
      </c>
      <c r="BK282" s="247">
        <f>ROUND(I282*H282,2)</f>
        <v>0</v>
      </c>
      <c r="BL282" s="17" t="s">
        <v>237</v>
      </c>
      <c r="BM282" s="246" t="s">
        <v>1324</v>
      </c>
    </row>
    <row r="283" s="2" customFormat="1" ht="21.75" customHeight="1">
      <c r="A283" s="38"/>
      <c r="B283" s="39"/>
      <c r="C283" s="234" t="s">
        <v>509</v>
      </c>
      <c r="D283" s="234" t="s">
        <v>148</v>
      </c>
      <c r="E283" s="235" t="s">
        <v>543</v>
      </c>
      <c r="F283" s="236" t="s">
        <v>544</v>
      </c>
      <c r="G283" s="237" t="s">
        <v>214</v>
      </c>
      <c r="H283" s="238">
        <v>114.78</v>
      </c>
      <c r="I283" s="239"/>
      <c r="J283" s="240">
        <f>ROUND(I283*H283,2)</f>
        <v>0</v>
      </c>
      <c r="K283" s="241"/>
      <c r="L283" s="44"/>
      <c r="M283" s="242" t="s">
        <v>1</v>
      </c>
      <c r="N283" s="243" t="s">
        <v>43</v>
      </c>
      <c r="O283" s="91"/>
      <c r="P283" s="244">
        <f>O283*H283</f>
        <v>0</v>
      </c>
      <c r="Q283" s="244">
        <v>0.00025000000000000001</v>
      </c>
      <c r="R283" s="244">
        <f>Q283*H283</f>
        <v>0.028695000000000002</v>
      </c>
      <c r="S283" s="244">
        <v>0</v>
      </c>
      <c r="T283" s="24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6" t="s">
        <v>237</v>
      </c>
      <c r="AT283" s="246" t="s">
        <v>148</v>
      </c>
      <c r="AU283" s="246" t="s">
        <v>88</v>
      </c>
      <c r="AY283" s="17" t="s">
        <v>147</v>
      </c>
      <c r="BE283" s="247">
        <f>IF(N283="základní",J283,0)</f>
        <v>0</v>
      </c>
      <c r="BF283" s="247">
        <f>IF(N283="snížená",J283,0)</f>
        <v>0</v>
      </c>
      <c r="BG283" s="247">
        <f>IF(N283="zákl. přenesená",J283,0)</f>
        <v>0</v>
      </c>
      <c r="BH283" s="247">
        <f>IF(N283="sníž. přenesená",J283,0)</f>
        <v>0</v>
      </c>
      <c r="BI283" s="247">
        <f>IF(N283="nulová",J283,0)</f>
        <v>0</v>
      </c>
      <c r="BJ283" s="17" t="s">
        <v>86</v>
      </c>
      <c r="BK283" s="247">
        <f>ROUND(I283*H283,2)</f>
        <v>0</v>
      </c>
      <c r="BL283" s="17" t="s">
        <v>237</v>
      </c>
      <c r="BM283" s="246" t="s">
        <v>1325</v>
      </c>
    </row>
    <row r="284" s="2" customFormat="1">
      <c r="A284" s="38"/>
      <c r="B284" s="39"/>
      <c r="C284" s="40"/>
      <c r="D284" s="248" t="s">
        <v>152</v>
      </c>
      <c r="E284" s="40"/>
      <c r="F284" s="249" t="s">
        <v>1326</v>
      </c>
      <c r="G284" s="40"/>
      <c r="H284" s="40"/>
      <c r="I284" s="144"/>
      <c r="J284" s="40"/>
      <c r="K284" s="40"/>
      <c r="L284" s="44"/>
      <c r="M284" s="250"/>
      <c r="N284" s="25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152</v>
      </c>
      <c r="AU284" s="17" t="s">
        <v>88</v>
      </c>
    </row>
    <row r="285" s="12" customFormat="1" ht="25.92" customHeight="1">
      <c r="A285" s="12"/>
      <c r="B285" s="220"/>
      <c r="C285" s="221"/>
      <c r="D285" s="222" t="s">
        <v>77</v>
      </c>
      <c r="E285" s="223" t="s">
        <v>1078</v>
      </c>
      <c r="F285" s="223" t="s">
        <v>1079</v>
      </c>
      <c r="G285" s="221"/>
      <c r="H285" s="221"/>
      <c r="I285" s="224"/>
      <c r="J285" s="225">
        <f>BK285</f>
        <v>0</v>
      </c>
      <c r="K285" s="221"/>
      <c r="L285" s="226"/>
      <c r="M285" s="227"/>
      <c r="N285" s="228"/>
      <c r="O285" s="228"/>
      <c r="P285" s="229">
        <f>SUM(P286:P290)</f>
        <v>0</v>
      </c>
      <c r="Q285" s="228"/>
      <c r="R285" s="229">
        <f>SUM(R286:R290)</f>
        <v>0</v>
      </c>
      <c r="S285" s="228"/>
      <c r="T285" s="230">
        <f>SUM(T286:T290)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31" t="s">
        <v>86</v>
      </c>
      <c r="AT285" s="232" t="s">
        <v>77</v>
      </c>
      <c r="AU285" s="232" t="s">
        <v>78</v>
      </c>
      <c r="AY285" s="231" t="s">
        <v>147</v>
      </c>
      <c r="BK285" s="233">
        <f>SUM(BK286:BK290)</f>
        <v>0</v>
      </c>
    </row>
    <row r="286" s="2" customFormat="1" ht="16.5" customHeight="1">
      <c r="A286" s="38"/>
      <c r="B286" s="39"/>
      <c r="C286" s="234" t="s">
        <v>514</v>
      </c>
      <c r="D286" s="234" t="s">
        <v>148</v>
      </c>
      <c r="E286" s="235" t="s">
        <v>1086</v>
      </c>
      <c r="F286" s="236" t="s">
        <v>1327</v>
      </c>
      <c r="G286" s="237" t="s">
        <v>179</v>
      </c>
      <c r="H286" s="238">
        <v>1</v>
      </c>
      <c r="I286" s="239"/>
      <c r="J286" s="240">
        <f>ROUND(I286*H286,2)</f>
        <v>0</v>
      </c>
      <c r="K286" s="241"/>
      <c r="L286" s="44"/>
      <c r="M286" s="242" t="s">
        <v>1</v>
      </c>
      <c r="N286" s="243" t="s">
        <v>43</v>
      </c>
      <c r="O286" s="91"/>
      <c r="P286" s="244">
        <f>O286*H286</f>
        <v>0</v>
      </c>
      <c r="Q286" s="244">
        <v>0</v>
      </c>
      <c r="R286" s="244">
        <f>Q286*H286</f>
        <v>0</v>
      </c>
      <c r="S286" s="244">
        <v>0</v>
      </c>
      <c r="T286" s="24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6" t="s">
        <v>146</v>
      </c>
      <c r="AT286" s="246" t="s">
        <v>148</v>
      </c>
      <c r="AU286" s="246" t="s">
        <v>86</v>
      </c>
      <c r="AY286" s="17" t="s">
        <v>147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7" t="s">
        <v>86</v>
      </c>
      <c r="BK286" s="247">
        <f>ROUND(I286*H286,2)</f>
        <v>0</v>
      </c>
      <c r="BL286" s="17" t="s">
        <v>146</v>
      </c>
      <c r="BM286" s="246" t="s">
        <v>1328</v>
      </c>
    </row>
    <row r="287" s="2" customFormat="1">
      <c r="A287" s="38"/>
      <c r="B287" s="39"/>
      <c r="C287" s="40"/>
      <c r="D287" s="248" t="s">
        <v>152</v>
      </c>
      <c r="E287" s="40"/>
      <c r="F287" s="249" t="s">
        <v>1089</v>
      </c>
      <c r="G287" s="40"/>
      <c r="H287" s="40"/>
      <c r="I287" s="144"/>
      <c r="J287" s="40"/>
      <c r="K287" s="40"/>
      <c r="L287" s="44"/>
      <c r="M287" s="250"/>
      <c r="N287" s="251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152</v>
      </c>
      <c r="AU287" s="17" t="s">
        <v>86</v>
      </c>
    </row>
    <row r="288" s="2" customFormat="1" ht="21.75" customHeight="1">
      <c r="A288" s="38"/>
      <c r="B288" s="39"/>
      <c r="C288" s="234" t="s">
        <v>520</v>
      </c>
      <c r="D288" s="234" t="s">
        <v>148</v>
      </c>
      <c r="E288" s="235" t="s">
        <v>1081</v>
      </c>
      <c r="F288" s="236" t="s">
        <v>1082</v>
      </c>
      <c r="G288" s="237" t="s">
        <v>179</v>
      </c>
      <c r="H288" s="238">
        <v>2</v>
      </c>
      <c r="I288" s="239"/>
      <c r="J288" s="240">
        <f>ROUND(I288*H288,2)</f>
        <v>0</v>
      </c>
      <c r="K288" s="241"/>
      <c r="L288" s="44"/>
      <c r="M288" s="242" t="s">
        <v>1</v>
      </c>
      <c r="N288" s="243" t="s">
        <v>43</v>
      </c>
      <c r="O288" s="91"/>
      <c r="P288" s="244">
        <f>O288*H288</f>
        <v>0</v>
      </c>
      <c r="Q288" s="244">
        <v>0</v>
      </c>
      <c r="R288" s="244">
        <f>Q288*H288</f>
        <v>0</v>
      </c>
      <c r="S288" s="244">
        <v>0</v>
      </c>
      <c r="T288" s="24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6" t="s">
        <v>146</v>
      </c>
      <c r="AT288" s="246" t="s">
        <v>148</v>
      </c>
      <c r="AU288" s="246" t="s">
        <v>86</v>
      </c>
      <c r="AY288" s="17" t="s">
        <v>147</v>
      </c>
      <c r="BE288" s="247">
        <f>IF(N288="základní",J288,0)</f>
        <v>0</v>
      </c>
      <c r="BF288" s="247">
        <f>IF(N288="snížená",J288,0)</f>
        <v>0</v>
      </c>
      <c r="BG288" s="247">
        <f>IF(N288="zákl. přenesená",J288,0)</f>
        <v>0</v>
      </c>
      <c r="BH288" s="247">
        <f>IF(N288="sníž. přenesená",J288,0)</f>
        <v>0</v>
      </c>
      <c r="BI288" s="247">
        <f>IF(N288="nulová",J288,0)</f>
        <v>0</v>
      </c>
      <c r="BJ288" s="17" t="s">
        <v>86</v>
      </c>
      <c r="BK288" s="247">
        <f>ROUND(I288*H288,2)</f>
        <v>0</v>
      </c>
      <c r="BL288" s="17" t="s">
        <v>146</v>
      </c>
      <c r="BM288" s="246" t="s">
        <v>1329</v>
      </c>
    </row>
    <row r="289" s="2" customFormat="1">
      <c r="A289" s="38"/>
      <c r="B289" s="39"/>
      <c r="C289" s="40"/>
      <c r="D289" s="248" t="s">
        <v>152</v>
      </c>
      <c r="E289" s="40"/>
      <c r="F289" s="249" t="s">
        <v>1084</v>
      </c>
      <c r="G289" s="40"/>
      <c r="H289" s="40"/>
      <c r="I289" s="144"/>
      <c r="J289" s="40"/>
      <c r="K289" s="40"/>
      <c r="L289" s="44"/>
      <c r="M289" s="250"/>
      <c r="N289" s="251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152</v>
      </c>
      <c r="AU289" s="17" t="s">
        <v>86</v>
      </c>
    </row>
    <row r="290" s="2" customFormat="1" ht="21.75" customHeight="1">
      <c r="A290" s="38"/>
      <c r="B290" s="39"/>
      <c r="C290" s="234" t="s">
        <v>526</v>
      </c>
      <c r="D290" s="234" t="s">
        <v>148</v>
      </c>
      <c r="E290" s="235" t="s">
        <v>1091</v>
      </c>
      <c r="F290" s="236" t="s">
        <v>1092</v>
      </c>
      <c r="G290" s="237" t="s">
        <v>186</v>
      </c>
      <c r="H290" s="238">
        <v>1</v>
      </c>
      <c r="I290" s="239"/>
      <c r="J290" s="240">
        <f>ROUND(I290*H290,2)</f>
        <v>0</v>
      </c>
      <c r="K290" s="241"/>
      <c r="L290" s="44"/>
      <c r="M290" s="242" t="s">
        <v>1</v>
      </c>
      <c r="N290" s="243" t="s">
        <v>43</v>
      </c>
      <c r="O290" s="91"/>
      <c r="P290" s="244">
        <f>O290*H290</f>
        <v>0</v>
      </c>
      <c r="Q290" s="244">
        <v>0</v>
      </c>
      <c r="R290" s="244">
        <f>Q290*H290</f>
        <v>0</v>
      </c>
      <c r="S290" s="244">
        <v>0</v>
      </c>
      <c r="T290" s="24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6" t="s">
        <v>146</v>
      </c>
      <c r="AT290" s="246" t="s">
        <v>148</v>
      </c>
      <c r="AU290" s="246" t="s">
        <v>86</v>
      </c>
      <c r="AY290" s="17" t="s">
        <v>147</v>
      </c>
      <c r="BE290" s="247">
        <f>IF(N290="základní",J290,0)</f>
        <v>0</v>
      </c>
      <c r="BF290" s="247">
        <f>IF(N290="snížená",J290,0)</f>
        <v>0</v>
      </c>
      <c r="BG290" s="247">
        <f>IF(N290="zákl. přenesená",J290,0)</f>
        <v>0</v>
      </c>
      <c r="BH290" s="247">
        <f>IF(N290="sníž. přenesená",J290,0)</f>
        <v>0</v>
      </c>
      <c r="BI290" s="247">
        <f>IF(N290="nulová",J290,0)</f>
        <v>0</v>
      </c>
      <c r="BJ290" s="17" t="s">
        <v>86</v>
      </c>
      <c r="BK290" s="247">
        <f>ROUND(I290*H290,2)</f>
        <v>0</v>
      </c>
      <c r="BL290" s="17" t="s">
        <v>146</v>
      </c>
      <c r="BM290" s="246" t="s">
        <v>1330</v>
      </c>
    </row>
    <row r="291" s="12" customFormat="1" ht="25.92" customHeight="1">
      <c r="A291" s="12"/>
      <c r="B291" s="220"/>
      <c r="C291" s="221"/>
      <c r="D291" s="222" t="s">
        <v>77</v>
      </c>
      <c r="E291" s="223" t="s">
        <v>1331</v>
      </c>
      <c r="F291" s="223" t="s">
        <v>1332</v>
      </c>
      <c r="G291" s="221"/>
      <c r="H291" s="221"/>
      <c r="I291" s="224"/>
      <c r="J291" s="225">
        <f>BK291</f>
        <v>0</v>
      </c>
      <c r="K291" s="221"/>
      <c r="L291" s="226"/>
      <c r="M291" s="227"/>
      <c r="N291" s="228"/>
      <c r="O291" s="228"/>
      <c r="P291" s="229">
        <f>P292</f>
        <v>0</v>
      </c>
      <c r="Q291" s="228"/>
      <c r="R291" s="229">
        <f>R292</f>
        <v>0</v>
      </c>
      <c r="S291" s="228"/>
      <c r="T291" s="230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1" t="s">
        <v>183</v>
      </c>
      <c r="AT291" s="232" t="s">
        <v>77</v>
      </c>
      <c r="AU291" s="232" t="s">
        <v>78</v>
      </c>
      <c r="AY291" s="231" t="s">
        <v>147</v>
      </c>
      <c r="BK291" s="233">
        <f>BK292</f>
        <v>0</v>
      </c>
    </row>
    <row r="292" s="2" customFormat="1" ht="33" customHeight="1">
      <c r="A292" s="38"/>
      <c r="B292" s="39"/>
      <c r="C292" s="234" t="s">
        <v>531</v>
      </c>
      <c r="D292" s="234" t="s">
        <v>148</v>
      </c>
      <c r="E292" s="235" t="s">
        <v>1333</v>
      </c>
      <c r="F292" s="236" t="s">
        <v>1334</v>
      </c>
      <c r="G292" s="237" t="s">
        <v>161</v>
      </c>
      <c r="H292" s="238">
        <v>1</v>
      </c>
      <c r="I292" s="239"/>
      <c r="J292" s="240">
        <f>ROUND(I292*H292,2)</f>
        <v>0</v>
      </c>
      <c r="K292" s="241"/>
      <c r="L292" s="44"/>
      <c r="M292" s="299" t="s">
        <v>1</v>
      </c>
      <c r="N292" s="300" t="s">
        <v>43</v>
      </c>
      <c r="O292" s="301"/>
      <c r="P292" s="302">
        <f>O292*H292</f>
        <v>0</v>
      </c>
      <c r="Q292" s="302">
        <v>0</v>
      </c>
      <c r="R292" s="302">
        <f>Q292*H292</f>
        <v>0</v>
      </c>
      <c r="S292" s="302">
        <v>0</v>
      </c>
      <c r="T292" s="303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6" t="s">
        <v>1335</v>
      </c>
      <c r="AT292" s="246" t="s">
        <v>148</v>
      </c>
      <c r="AU292" s="246" t="s">
        <v>86</v>
      </c>
      <c r="AY292" s="17" t="s">
        <v>147</v>
      </c>
      <c r="BE292" s="247">
        <f>IF(N292="základní",J292,0)</f>
        <v>0</v>
      </c>
      <c r="BF292" s="247">
        <f>IF(N292="snížená",J292,0)</f>
        <v>0</v>
      </c>
      <c r="BG292" s="247">
        <f>IF(N292="zákl. přenesená",J292,0)</f>
        <v>0</v>
      </c>
      <c r="BH292" s="247">
        <f>IF(N292="sníž. přenesená",J292,0)</f>
        <v>0</v>
      </c>
      <c r="BI292" s="247">
        <f>IF(N292="nulová",J292,0)</f>
        <v>0</v>
      </c>
      <c r="BJ292" s="17" t="s">
        <v>86</v>
      </c>
      <c r="BK292" s="247">
        <f>ROUND(I292*H292,2)</f>
        <v>0</v>
      </c>
      <c r="BL292" s="17" t="s">
        <v>1335</v>
      </c>
      <c r="BM292" s="246" t="s">
        <v>1336</v>
      </c>
    </row>
    <row r="293" s="2" customFormat="1" ht="6.96" customHeight="1">
      <c r="A293" s="38"/>
      <c r="B293" s="66"/>
      <c r="C293" s="67"/>
      <c r="D293" s="67"/>
      <c r="E293" s="67"/>
      <c r="F293" s="67"/>
      <c r="G293" s="67"/>
      <c r="H293" s="67"/>
      <c r="I293" s="183"/>
      <c r="J293" s="67"/>
      <c r="K293" s="67"/>
      <c r="L293" s="44"/>
      <c r="M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</row>
  </sheetData>
  <sheetProtection sheet="1" autoFilter="0" formatColumns="0" formatRows="0" objects="1" scenarios="1" spinCount="100000" saltValue="/hOkIPeK21JfqaTGYD+Rl9Md0f1fxvAlbvPj0krjIvlrfkVM2kDfY3cVGzU4vGEWrJFH37ZV/OSixH0foxVhJw==" hashValue="2qPjAL82szY+ldNBxvKPuNr2ryI1jd48NdSGZiY/jhsEpRHG/8zuRYTJXOBcrP+edAY5/uU+F487gcRJk+jSiw==" algorithmName="SHA-512" password="C1E4"/>
  <autoFilter ref="C134:K292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88</v>
      </c>
    </row>
    <row r="4" s="1" customFormat="1" ht="24.96" customHeight="1">
      <c r="B4" s="20"/>
      <c r="D4" s="140" t="s">
        <v>108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Byšice ON - oprava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1337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21. 5. 2020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zakázky'!E17="","",'Rekapitulace zakázky'!E17)</f>
        <v xml:space="preserve"> </v>
      </c>
      <c r="F21" s="38"/>
      <c r="G21" s="38"/>
      <c r="H21" s="38"/>
      <c r="I21" s="147" t="s">
        <v>28</v>
      </c>
      <c r="J21" s="146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36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38</v>
      </c>
      <c r="E30" s="38"/>
      <c r="F30" s="38"/>
      <c r="G30" s="38"/>
      <c r="H30" s="38"/>
      <c r="I30" s="144"/>
      <c r="J30" s="157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40</v>
      </c>
      <c r="G32" s="38"/>
      <c r="H32" s="38"/>
      <c r="I32" s="159" t="s">
        <v>39</v>
      </c>
      <c r="J32" s="158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42</v>
      </c>
      <c r="E33" s="142" t="s">
        <v>43</v>
      </c>
      <c r="F33" s="161">
        <f>ROUND((SUM(BE133:BE237)),  2)</f>
        <v>0</v>
      </c>
      <c r="G33" s="38"/>
      <c r="H33" s="38"/>
      <c r="I33" s="162">
        <v>0.20999999999999999</v>
      </c>
      <c r="J33" s="161">
        <f>ROUND(((SUM(BE133:BE237))*I33),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61">
        <f>ROUND((SUM(BF133:BF237)),  2)</f>
        <v>0</v>
      </c>
      <c r="G34" s="38"/>
      <c r="H34" s="38"/>
      <c r="I34" s="162">
        <v>0.14999999999999999</v>
      </c>
      <c r="J34" s="161">
        <f>ROUND(((SUM(BF133:BF237))*I34),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61">
        <f>ROUND((SUM(BG133:BG237)),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61">
        <f>ROUND((SUM(BH133:BH237)),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61">
        <f>ROUND((SUM(BI133:BI237)),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55</v>
      </c>
      <c r="E65" s="179"/>
      <c r="F65" s="179"/>
      <c r="G65" s="171" t="s">
        <v>56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Byšice ON - oprava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004 - Oprava čekárny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Byšice</v>
      </c>
      <c r="G89" s="40"/>
      <c r="H89" s="40"/>
      <c r="I89" s="147" t="s">
        <v>22</v>
      </c>
      <c r="J89" s="79" t="str">
        <f>IF(J12="","",J12)</f>
        <v>21. 5. 2020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119</v>
      </c>
      <c r="E97" s="196"/>
      <c r="F97" s="196"/>
      <c r="G97" s="196"/>
      <c r="H97" s="196"/>
      <c r="I97" s="197"/>
      <c r="J97" s="198">
        <f>J134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120</v>
      </c>
      <c r="E98" s="203"/>
      <c r="F98" s="203"/>
      <c r="G98" s="203"/>
      <c r="H98" s="203"/>
      <c r="I98" s="204"/>
      <c r="J98" s="205">
        <f>J135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557</v>
      </c>
      <c r="E99" s="203"/>
      <c r="F99" s="203"/>
      <c r="G99" s="203"/>
      <c r="H99" s="203"/>
      <c r="I99" s="204"/>
      <c r="J99" s="205">
        <f>J140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3"/>
      <c r="C100" s="194"/>
      <c r="D100" s="195" t="s">
        <v>124</v>
      </c>
      <c r="E100" s="196"/>
      <c r="F100" s="196"/>
      <c r="G100" s="196"/>
      <c r="H100" s="196"/>
      <c r="I100" s="197"/>
      <c r="J100" s="198">
        <f>J146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0"/>
      <c r="C101" s="201"/>
      <c r="D101" s="202" t="s">
        <v>1338</v>
      </c>
      <c r="E101" s="203"/>
      <c r="F101" s="203"/>
      <c r="G101" s="203"/>
      <c r="H101" s="203"/>
      <c r="I101" s="204"/>
      <c r="J101" s="205">
        <f>J147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121</v>
      </c>
      <c r="E102" s="203"/>
      <c r="F102" s="203"/>
      <c r="G102" s="203"/>
      <c r="H102" s="203"/>
      <c r="I102" s="204"/>
      <c r="J102" s="205">
        <f>J153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560</v>
      </c>
      <c r="E103" s="203"/>
      <c r="F103" s="203"/>
      <c r="G103" s="203"/>
      <c r="H103" s="203"/>
      <c r="I103" s="204"/>
      <c r="J103" s="205">
        <f>J165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123</v>
      </c>
      <c r="E104" s="203"/>
      <c r="F104" s="203"/>
      <c r="G104" s="203"/>
      <c r="H104" s="203"/>
      <c r="I104" s="204"/>
      <c r="J104" s="205">
        <f>J171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1339</v>
      </c>
      <c r="E105" s="203"/>
      <c r="F105" s="203"/>
      <c r="G105" s="203"/>
      <c r="H105" s="203"/>
      <c r="I105" s="204"/>
      <c r="J105" s="205">
        <f>J173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1340</v>
      </c>
      <c r="E106" s="203"/>
      <c r="F106" s="203"/>
      <c r="G106" s="203"/>
      <c r="H106" s="203"/>
      <c r="I106" s="204"/>
      <c r="J106" s="205">
        <f>J176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0"/>
      <c r="C107" s="201"/>
      <c r="D107" s="202" t="s">
        <v>565</v>
      </c>
      <c r="E107" s="203"/>
      <c r="F107" s="203"/>
      <c r="G107" s="203"/>
      <c r="H107" s="203"/>
      <c r="I107" s="204"/>
      <c r="J107" s="205">
        <f>J182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129</v>
      </c>
      <c r="E108" s="203"/>
      <c r="F108" s="203"/>
      <c r="G108" s="203"/>
      <c r="H108" s="203"/>
      <c r="I108" s="204"/>
      <c r="J108" s="205">
        <f>J188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0"/>
      <c r="C109" s="201"/>
      <c r="D109" s="202" t="s">
        <v>1341</v>
      </c>
      <c r="E109" s="203"/>
      <c r="F109" s="203"/>
      <c r="G109" s="203"/>
      <c r="H109" s="203"/>
      <c r="I109" s="204"/>
      <c r="J109" s="205">
        <f>J194</f>
        <v>0</v>
      </c>
      <c r="K109" s="201"/>
      <c r="L109" s="20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0"/>
      <c r="C110" s="201"/>
      <c r="D110" s="202" t="s">
        <v>1126</v>
      </c>
      <c r="E110" s="203"/>
      <c r="F110" s="203"/>
      <c r="G110" s="203"/>
      <c r="H110" s="203"/>
      <c r="I110" s="204"/>
      <c r="J110" s="205">
        <f>J205</f>
        <v>0</v>
      </c>
      <c r="K110" s="201"/>
      <c r="L110" s="20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0"/>
      <c r="C111" s="201"/>
      <c r="D111" s="202" t="s">
        <v>567</v>
      </c>
      <c r="E111" s="203"/>
      <c r="F111" s="203"/>
      <c r="G111" s="203"/>
      <c r="H111" s="203"/>
      <c r="I111" s="204"/>
      <c r="J111" s="205">
        <f>J215</f>
        <v>0</v>
      </c>
      <c r="K111" s="201"/>
      <c r="L111" s="20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0"/>
      <c r="C112" s="201"/>
      <c r="D112" s="202" t="s">
        <v>1342</v>
      </c>
      <c r="E112" s="203"/>
      <c r="F112" s="203"/>
      <c r="G112" s="203"/>
      <c r="H112" s="203"/>
      <c r="I112" s="204"/>
      <c r="J112" s="205">
        <f>J219</f>
        <v>0</v>
      </c>
      <c r="K112" s="201"/>
      <c r="L112" s="20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93"/>
      <c r="C113" s="194"/>
      <c r="D113" s="195" t="s">
        <v>570</v>
      </c>
      <c r="E113" s="196"/>
      <c r="F113" s="196"/>
      <c r="G113" s="196"/>
      <c r="H113" s="196"/>
      <c r="I113" s="197"/>
      <c r="J113" s="198">
        <f>J227</f>
        <v>0</v>
      </c>
      <c r="K113" s="194"/>
      <c r="L113" s="19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8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8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131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7" t="str">
        <f>E7</f>
        <v>Byšice ON - oprava</v>
      </c>
      <c r="F123" s="32"/>
      <c r="G123" s="32"/>
      <c r="H123" s="32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109</v>
      </c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004 - Oprava čekárny</v>
      </c>
      <c r="F125" s="40"/>
      <c r="G125" s="40"/>
      <c r="H125" s="40"/>
      <c r="I125" s="144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>žst. Byšice</v>
      </c>
      <c r="G127" s="40"/>
      <c r="H127" s="40"/>
      <c r="I127" s="147" t="s">
        <v>22</v>
      </c>
      <c r="J127" s="79" t="str">
        <f>IF(J12="","",J12)</f>
        <v>21. 5. 2020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44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>Správa železnic, státní organizace</v>
      </c>
      <c r="G129" s="40"/>
      <c r="H129" s="40"/>
      <c r="I129" s="147" t="s">
        <v>32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30</v>
      </c>
      <c r="D130" s="40"/>
      <c r="E130" s="40"/>
      <c r="F130" s="27" t="str">
        <f>IF(E18="","",E18)</f>
        <v>Vyplň údaj</v>
      </c>
      <c r="G130" s="40"/>
      <c r="H130" s="40"/>
      <c r="I130" s="147" t="s">
        <v>35</v>
      </c>
      <c r="J130" s="36" t="str">
        <f>E24</f>
        <v>L. Ulrich, DiS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144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07"/>
      <c r="B132" s="208"/>
      <c r="C132" s="209" t="s">
        <v>132</v>
      </c>
      <c r="D132" s="210" t="s">
        <v>63</v>
      </c>
      <c r="E132" s="210" t="s">
        <v>59</v>
      </c>
      <c r="F132" s="210" t="s">
        <v>60</v>
      </c>
      <c r="G132" s="210" t="s">
        <v>133</v>
      </c>
      <c r="H132" s="210" t="s">
        <v>134</v>
      </c>
      <c r="I132" s="211" t="s">
        <v>135</v>
      </c>
      <c r="J132" s="212" t="s">
        <v>113</v>
      </c>
      <c r="K132" s="213" t="s">
        <v>136</v>
      </c>
      <c r="L132" s="214"/>
      <c r="M132" s="100" t="s">
        <v>1</v>
      </c>
      <c r="N132" s="101" t="s">
        <v>42</v>
      </c>
      <c r="O132" s="101" t="s">
        <v>137</v>
      </c>
      <c r="P132" s="101" t="s">
        <v>138</v>
      </c>
      <c r="Q132" s="101" t="s">
        <v>139</v>
      </c>
      <c r="R132" s="101" t="s">
        <v>140</v>
      </c>
      <c r="S132" s="101" t="s">
        <v>141</v>
      </c>
      <c r="T132" s="102" t="s">
        <v>142</v>
      </c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</row>
    <row r="133" s="2" customFormat="1" ht="22.8" customHeight="1">
      <c r="A133" s="38"/>
      <c r="B133" s="39"/>
      <c r="C133" s="107" t="s">
        <v>143</v>
      </c>
      <c r="D133" s="40"/>
      <c r="E133" s="40"/>
      <c r="F133" s="40"/>
      <c r="G133" s="40"/>
      <c r="H133" s="40"/>
      <c r="I133" s="144"/>
      <c r="J133" s="215">
        <f>BK133</f>
        <v>0</v>
      </c>
      <c r="K133" s="40"/>
      <c r="L133" s="44"/>
      <c r="M133" s="103"/>
      <c r="N133" s="216"/>
      <c r="O133" s="104"/>
      <c r="P133" s="217">
        <f>P134+P146+P227</f>
        <v>0</v>
      </c>
      <c r="Q133" s="104"/>
      <c r="R133" s="217">
        <f>R134+R146+R227</f>
        <v>5.0483105000000004</v>
      </c>
      <c r="S133" s="104"/>
      <c r="T133" s="218">
        <f>T134+T146+T227</f>
        <v>2.9402859000000001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77</v>
      </c>
      <c r="AU133" s="17" t="s">
        <v>115</v>
      </c>
      <c r="BK133" s="219">
        <f>BK134+BK146+BK227</f>
        <v>0</v>
      </c>
    </row>
    <row r="134" s="12" customFormat="1" ht="25.92" customHeight="1">
      <c r="A134" s="12"/>
      <c r="B134" s="220"/>
      <c r="C134" s="221"/>
      <c r="D134" s="222" t="s">
        <v>77</v>
      </c>
      <c r="E134" s="223" t="s">
        <v>164</v>
      </c>
      <c r="F134" s="223" t="s">
        <v>165</v>
      </c>
      <c r="G134" s="221"/>
      <c r="H134" s="221"/>
      <c r="I134" s="224"/>
      <c r="J134" s="225">
        <f>BK134</f>
        <v>0</v>
      </c>
      <c r="K134" s="221"/>
      <c r="L134" s="226"/>
      <c r="M134" s="227"/>
      <c r="N134" s="228"/>
      <c r="O134" s="228"/>
      <c r="P134" s="229">
        <f>P135+P140</f>
        <v>0</v>
      </c>
      <c r="Q134" s="228"/>
      <c r="R134" s="229">
        <f>R135+R140</f>
        <v>4.0477500000000006</v>
      </c>
      <c r="S134" s="228"/>
      <c r="T134" s="230">
        <f>T135+T140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1" t="s">
        <v>86</v>
      </c>
      <c r="AT134" s="232" t="s">
        <v>77</v>
      </c>
      <c r="AU134" s="232" t="s">
        <v>78</v>
      </c>
      <c r="AY134" s="231" t="s">
        <v>147</v>
      </c>
      <c r="BK134" s="233">
        <f>BK135+BK140</f>
        <v>0</v>
      </c>
    </row>
    <row r="135" s="12" customFormat="1" ht="22.8" customHeight="1">
      <c r="A135" s="12"/>
      <c r="B135" s="220"/>
      <c r="C135" s="221"/>
      <c r="D135" s="222" t="s">
        <v>77</v>
      </c>
      <c r="E135" s="252" t="s">
        <v>156</v>
      </c>
      <c r="F135" s="252" t="s">
        <v>166</v>
      </c>
      <c r="G135" s="221"/>
      <c r="H135" s="221"/>
      <c r="I135" s="224"/>
      <c r="J135" s="253">
        <f>BK135</f>
        <v>0</v>
      </c>
      <c r="K135" s="221"/>
      <c r="L135" s="226"/>
      <c r="M135" s="227"/>
      <c r="N135" s="228"/>
      <c r="O135" s="228"/>
      <c r="P135" s="229">
        <f>SUM(P136:P139)</f>
        <v>0</v>
      </c>
      <c r="Q135" s="228"/>
      <c r="R135" s="229">
        <f>SUM(R136:R139)</f>
        <v>2.3888700000000003</v>
      </c>
      <c r="S135" s="228"/>
      <c r="T135" s="230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86</v>
      </c>
      <c r="AT135" s="232" t="s">
        <v>77</v>
      </c>
      <c r="AU135" s="232" t="s">
        <v>86</v>
      </c>
      <c r="AY135" s="231" t="s">
        <v>147</v>
      </c>
      <c r="BK135" s="233">
        <f>SUM(BK136:BK139)</f>
        <v>0</v>
      </c>
    </row>
    <row r="136" s="2" customFormat="1" ht="21.75" customHeight="1">
      <c r="A136" s="38"/>
      <c r="B136" s="39"/>
      <c r="C136" s="234" t="s">
        <v>86</v>
      </c>
      <c r="D136" s="234" t="s">
        <v>148</v>
      </c>
      <c r="E136" s="235" t="s">
        <v>1343</v>
      </c>
      <c r="F136" s="236" t="s">
        <v>1344</v>
      </c>
      <c r="G136" s="237" t="s">
        <v>169</v>
      </c>
      <c r="H136" s="238">
        <v>1.8</v>
      </c>
      <c r="I136" s="239"/>
      <c r="J136" s="240">
        <f>ROUND(I136*H136,2)</f>
        <v>0</v>
      </c>
      <c r="K136" s="241"/>
      <c r="L136" s="44"/>
      <c r="M136" s="242" t="s">
        <v>1</v>
      </c>
      <c r="N136" s="243" t="s">
        <v>43</v>
      </c>
      <c r="O136" s="91"/>
      <c r="P136" s="244">
        <f>O136*H136</f>
        <v>0</v>
      </c>
      <c r="Q136" s="244">
        <v>1.3271500000000001</v>
      </c>
      <c r="R136" s="244">
        <f>Q136*H136</f>
        <v>2.3888700000000003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146</v>
      </c>
      <c r="AT136" s="246" t="s">
        <v>148</v>
      </c>
      <c r="AU136" s="246" t="s">
        <v>88</v>
      </c>
      <c r="AY136" s="17" t="s">
        <v>147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86</v>
      </c>
      <c r="BK136" s="247">
        <f>ROUND(I136*H136,2)</f>
        <v>0</v>
      </c>
      <c r="BL136" s="17" t="s">
        <v>146</v>
      </c>
      <c r="BM136" s="246" t="s">
        <v>1345</v>
      </c>
    </row>
    <row r="137" s="13" customFormat="1">
      <c r="A137" s="13"/>
      <c r="B137" s="254"/>
      <c r="C137" s="255"/>
      <c r="D137" s="248" t="s">
        <v>171</v>
      </c>
      <c r="E137" s="256" t="s">
        <v>1</v>
      </c>
      <c r="F137" s="257" t="s">
        <v>1346</v>
      </c>
      <c r="G137" s="255"/>
      <c r="H137" s="258">
        <v>0.67500000000000004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4" t="s">
        <v>171</v>
      </c>
      <c r="AU137" s="264" t="s">
        <v>88</v>
      </c>
      <c r="AV137" s="13" t="s">
        <v>88</v>
      </c>
      <c r="AW137" s="13" t="s">
        <v>34</v>
      </c>
      <c r="AX137" s="13" t="s">
        <v>78</v>
      </c>
      <c r="AY137" s="264" t="s">
        <v>147</v>
      </c>
    </row>
    <row r="138" s="13" customFormat="1">
      <c r="A138" s="13"/>
      <c r="B138" s="254"/>
      <c r="C138" s="255"/>
      <c r="D138" s="248" t="s">
        <v>171</v>
      </c>
      <c r="E138" s="256" t="s">
        <v>1</v>
      </c>
      <c r="F138" s="257" t="s">
        <v>1347</v>
      </c>
      <c r="G138" s="255"/>
      <c r="H138" s="258">
        <v>1.125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4" t="s">
        <v>171</v>
      </c>
      <c r="AU138" s="264" t="s">
        <v>88</v>
      </c>
      <c r="AV138" s="13" t="s">
        <v>88</v>
      </c>
      <c r="AW138" s="13" t="s">
        <v>34</v>
      </c>
      <c r="AX138" s="13" t="s">
        <v>78</v>
      </c>
      <c r="AY138" s="264" t="s">
        <v>147</v>
      </c>
    </row>
    <row r="139" s="14" customFormat="1">
      <c r="A139" s="14"/>
      <c r="B139" s="265"/>
      <c r="C139" s="266"/>
      <c r="D139" s="248" t="s">
        <v>171</v>
      </c>
      <c r="E139" s="267" t="s">
        <v>1</v>
      </c>
      <c r="F139" s="268" t="s">
        <v>176</v>
      </c>
      <c r="G139" s="266"/>
      <c r="H139" s="269">
        <v>1.8</v>
      </c>
      <c r="I139" s="270"/>
      <c r="J139" s="266"/>
      <c r="K139" s="266"/>
      <c r="L139" s="271"/>
      <c r="M139" s="272"/>
      <c r="N139" s="273"/>
      <c r="O139" s="273"/>
      <c r="P139" s="273"/>
      <c r="Q139" s="273"/>
      <c r="R139" s="273"/>
      <c r="S139" s="273"/>
      <c r="T139" s="27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5" t="s">
        <v>171</v>
      </c>
      <c r="AU139" s="275" t="s">
        <v>88</v>
      </c>
      <c r="AV139" s="14" t="s">
        <v>146</v>
      </c>
      <c r="AW139" s="14" t="s">
        <v>34</v>
      </c>
      <c r="AX139" s="14" t="s">
        <v>86</v>
      </c>
      <c r="AY139" s="275" t="s">
        <v>147</v>
      </c>
    </row>
    <row r="140" s="12" customFormat="1" ht="22.8" customHeight="1">
      <c r="A140" s="12"/>
      <c r="B140" s="220"/>
      <c r="C140" s="221"/>
      <c r="D140" s="222" t="s">
        <v>77</v>
      </c>
      <c r="E140" s="252" t="s">
        <v>188</v>
      </c>
      <c r="F140" s="252" t="s">
        <v>598</v>
      </c>
      <c r="G140" s="221"/>
      <c r="H140" s="221"/>
      <c r="I140" s="224"/>
      <c r="J140" s="253">
        <f>BK140</f>
        <v>0</v>
      </c>
      <c r="K140" s="221"/>
      <c r="L140" s="226"/>
      <c r="M140" s="227"/>
      <c r="N140" s="228"/>
      <c r="O140" s="228"/>
      <c r="P140" s="229">
        <f>SUM(P141:P145)</f>
        <v>0</v>
      </c>
      <c r="Q140" s="228"/>
      <c r="R140" s="229">
        <f>SUM(R141:R145)</f>
        <v>1.6588799999999999</v>
      </c>
      <c r="S140" s="228"/>
      <c r="T140" s="230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1" t="s">
        <v>86</v>
      </c>
      <c r="AT140" s="232" t="s">
        <v>77</v>
      </c>
      <c r="AU140" s="232" t="s">
        <v>86</v>
      </c>
      <c r="AY140" s="231" t="s">
        <v>147</v>
      </c>
      <c r="BK140" s="233">
        <f>SUM(BK141:BK145)</f>
        <v>0</v>
      </c>
    </row>
    <row r="141" s="2" customFormat="1" ht="21.75" customHeight="1">
      <c r="A141" s="38"/>
      <c r="B141" s="39"/>
      <c r="C141" s="234" t="s">
        <v>88</v>
      </c>
      <c r="D141" s="234" t="s">
        <v>148</v>
      </c>
      <c r="E141" s="235" t="s">
        <v>1348</v>
      </c>
      <c r="F141" s="236" t="s">
        <v>1349</v>
      </c>
      <c r="G141" s="237" t="s">
        <v>214</v>
      </c>
      <c r="H141" s="238">
        <v>48</v>
      </c>
      <c r="I141" s="239"/>
      <c r="J141" s="240">
        <f>ROUND(I141*H141,2)</f>
        <v>0</v>
      </c>
      <c r="K141" s="241"/>
      <c r="L141" s="44"/>
      <c r="M141" s="242" t="s">
        <v>1</v>
      </c>
      <c r="N141" s="243" t="s">
        <v>43</v>
      </c>
      <c r="O141" s="91"/>
      <c r="P141" s="244">
        <f>O141*H141</f>
        <v>0</v>
      </c>
      <c r="Q141" s="244">
        <v>0.026200000000000001</v>
      </c>
      <c r="R141" s="244">
        <f>Q141*H141</f>
        <v>1.2576000000000001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146</v>
      </c>
      <c r="AT141" s="246" t="s">
        <v>148</v>
      </c>
      <c r="AU141" s="246" t="s">
        <v>88</v>
      </c>
      <c r="AY141" s="17" t="s">
        <v>147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86</v>
      </c>
      <c r="BK141" s="247">
        <f>ROUND(I141*H141,2)</f>
        <v>0</v>
      </c>
      <c r="BL141" s="17" t="s">
        <v>146</v>
      </c>
      <c r="BM141" s="246" t="s">
        <v>1350</v>
      </c>
    </row>
    <row r="142" s="13" customFormat="1">
      <c r="A142" s="13"/>
      <c r="B142" s="254"/>
      <c r="C142" s="255"/>
      <c r="D142" s="248" t="s">
        <v>171</v>
      </c>
      <c r="E142" s="256" t="s">
        <v>1</v>
      </c>
      <c r="F142" s="257" t="s">
        <v>1351</v>
      </c>
      <c r="G142" s="255"/>
      <c r="H142" s="258">
        <v>48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4" t="s">
        <v>171</v>
      </c>
      <c r="AU142" s="264" t="s">
        <v>88</v>
      </c>
      <c r="AV142" s="13" t="s">
        <v>88</v>
      </c>
      <c r="AW142" s="13" t="s">
        <v>34</v>
      </c>
      <c r="AX142" s="13" t="s">
        <v>86</v>
      </c>
      <c r="AY142" s="264" t="s">
        <v>147</v>
      </c>
    </row>
    <row r="143" s="2" customFormat="1" ht="21.75" customHeight="1">
      <c r="A143" s="38"/>
      <c r="B143" s="39"/>
      <c r="C143" s="234" t="s">
        <v>156</v>
      </c>
      <c r="D143" s="234" t="s">
        <v>148</v>
      </c>
      <c r="E143" s="235" t="s">
        <v>1352</v>
      </c>
      <c r="F143" s="236" t="s">
        <v>1353</v>
      </c>
      <c r="G143" s="237" t="s">
        <v>214</v>
      </c>
      <c r="H143" s="238">
        <v>48</v>
      </c>
      <c r="I143" s="239"/>
      <c r="J143" s="240">
        <f>ROUND(I143*H143,2)</f>
        <v>0</v>
      </c>
      <c r="K143" s="241"/>
      <c r="L143" s="44"/>
      <c r="M143" s="242" t="s">
        <v>1</v>
      </c>
      <c r="N143" s="243" t="s">
        <v>43</v>
      </c>
      <c r="O143" s="91"/>
      <c r="P143" s="244">
        <f>O143*H143</f>
        <v>0</v>
      </c>
      <c r="Q143" s="244">
        <v>0.00046999999999999999</v>
      </c>
      <c r="R143" s="244">
        <f>Q143*H143</f>
        <v>0.02256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146</v>
      </c>
      <c r="AT143" s="246" t="s">
        <v>148</v>
      </c>
      <c r="AU143" s="246" t="s">
        <v>88</v>
      </c>
      <c r="AY143" s="17" t="s">
        <v>147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86</v>
      </c>
      <c r="BK143" s="247">
        <f>ROUND(I143*H143,2)</f>
        <v>0</v>
      </c>
      <c r="BL143" s="17" t="s">
        <v>146</v>
      </c>
      <c r="BM143" s="246" t="s">
        <v>1354</v>
      </c>
    </row>
    <row r="144" s="2" customFormat="1" ht="21.75" customHeight="1">
      <c r="A144" s="38"/>
      <c r="B144" s="39"/>
      <c r="C144" s="234" t="s">
        <v>146</v>
      </c>
      <c r="D144" s="234" t="s">
        <v>148</v>
      </c>
      <c r="E144" s="235" t="s">
        <v>1355</v>
      </c>
      <c r="F144" s="236" t="s">
        <v>1356</v>
      </c>
      <c r="G144" s="237" t="s">
        <v>214</v>
      </c>
      <c r="H144" s="238">
        <v>48</v>
      </c>
      <c r="I144" s="239"/>
      <c r="J144" s="240">
        <f>ROUND(I144*H144,2)</f>
        <v>0</v>
      </c>
      <c r="K144" s="241"/>
      <c r="L144" s="44"/>
      <c r="M144" s="242" t="s">
        <v>1</v>
      </c>
      <c r="N144" s="243" t="s">
        <v>43</v>
      </c>
      <c r="O144" s="91"/>
      <c r="P144" s="244">
        <f>O144*H144</f>
        <v>0</v>
      </c>
      <c r="Q144" s="244">
        <v>0.0048900000000000002</v>
      </c>
      <c r="R144" s="244">
        <f>Q144*H144</f>
        <v>0.23472000000000001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146</v>
      </c>
      <c r="AT144" s="246" t="s">
        <v>148</v>
      </c>
      <c r="AU144" s="246" t="s">
        <v>88</v>
      </c>
      <c r="AY144" s="17" t="s">
        <v>147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86</v>
      </c>
      <c r="BK144" s="247">
        <f>ROUND(I144*H144,2)</f>
        <v>0</v>
      </c>
      <c r="BL144" s="17" t="s">
        <v>146</v>
      </c>
      <c r="BM144" s="246" t="s">
        <v>1357</v>
      </c>
    </row>
    <row r="145" s="2" customFormat="1" ht="21.75" customHeight="1">
      <c r="A145" s="38"/>
      <c r="B145" s="39"/>
      <c r="C145" s="234" t="s">
        <v>183</v>
      </c>
      <c r="D145" s="234" t="s">
        <v>148</v>
      </c>
      <c r="E145" s="235" t="s">
        <v>1358</v>
      </c>
      <c r="F145" s="236" t="s">
        <v>1359</v>
      </c>
      <c r="G145" s="237" t="s">
        <v>214</v>
      </c>
      <c r="H145" s="238">
        <v>48</v>
      </c>
      <c r="I145" s="239"/>
      <c r="J145" s="240">
        <f>ROUND(I145*H145,2)</f>
        <v>0</v>
      </c>
      <c r="K145" s="241"/>
      <c r="L145" s="44"/>
      <c r="M145" s="242" t="s">
        <v>1</v>
      </c>
      <c r="N145" s="243" t="s">
        <v>43</v>
      </c>
      <c r="O145" s="91"/>
      <c r="P145" s="244">
        <f>O145*H145</f>
        <v>0</v>
      </c>
      <c r="Q145" s="244">
        <v>0.0030000000000000001</v>
      </c>
      <c r="R145" s="244">
        <f>Q145*H145</f>
        <v>0.14400000000000002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146</v>
      </c>
      <c r="AT145" s="246" t="s">
        <v>148</v>
      </c>
      <c r="AU145" s="246" t="s">
        <v>88</v>
      </c>
      <c r="AY145" s="17" t="s">
        <v>147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86</v>
      </c>
      <c r="BK145" s="247">
        <f>ROUND(I145*H145,2)</f>
        <v>0</v>
      </c>
      <c r="BL145" s="17" t="s">
        <v>146</v>
      </c>
      <c r="BM145" s="246" t="s">
        <v>1360</v>
      </c>
    </row>
    <row r="146" s="12" customFormat="1" ht="25.92" customHeight="1">
      <c r="A146" s="12"/>
      <c r="B146" s="220"/>
      <c r="C146" s="221"/>
      <c r="D146" s="222" t="s">
        <v>77</v>
      </c>
      <c r="E146" s="223" t="s">
        <v>260</v>
      </c>
      <c r="F146" s="223" t="s">
        <v>261</v>
      </c>
      <c r="G146" s="221"/>
      <c r="H146" s="221"/>
      <c r="I146" s="224"/>
      <c r="J146" s="225">
        <f>BK146</f>
        <v>0</v>
      </c>
      <c r="K146" s="221"/>
      <c r="L146" s="226"/>
      <c r="M146" s="227"/>
      <c r="N146" s="228"/>
      <c r="O146" s="228"/>
      <c r="P146" s="229">
        <f>P147+P153+P165+P171+P173+P176+P182+P188+P194+P205+P215+P219</f>
        <v>0</v>
      </c>
      <c r="Q146" s="228"/>
      <c r="R146" s="229">
        <f>R147+R153+R165+R171+R173+R176+R182+R188+R194+R205+R215+R219</f>
        <v>1.0005605</v>
      </c>
      <c r="S146" s="228"/>
      <c r="T146" s="230">
        <f>T147+T153+T165+T171+T173+T176+T182+T188+T194+T205+T215+T219</f>
        <v>2.9402859000000001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1" t="s">
        <v>86</v>
      </c>
      <c r="AT146" s="232" t="s">
        <v>77</v>
      </c>
      <c r="AU146" s="232" t="s">
        <v>78</v>
      </c>
      <c r="AY146" s="231" t="s">
        <v>147</v>
      </c>
      <c r="BK146" s="233">
        <f>BK147+BK153+BK165+BK171+BK173+BK176+BK182+BK188+BK194+BK205+BK215+BK219</f>
        <v>0</v>
      </c>
    </row>
    <row r="147" s="12" customFormat="1" ht="22.8" customHeight="1">
      <c r="A147" s="12"/>
      <c r="B147" s="220"/>
      <c r="C147" s="221"/>
      <c r="D147" s="222" t="s">
        <v>77</v>
      </c>
      <c r="E147" s="252" t="s">
        <v>1078</v>
      </c>
      <c r="F147" s="252" t="s">
        <v>1079</v>
      </c>
      <c r="G147" s="221"/>
      <c r="H147" s="221"/>
      <c r="I147" s="224"/>
      <c r="J147" s="253">
        <f>BK147</f>
        <v>0</v>
      </c>
      <c r="K147" s="221"/>
      <c r="L147" s="226"/>
      <c r="M147" s="227"/>
      <c r="N147" s="228"/>
      <c r="O147" s="228"/>
      <c r="P147" s="229">
        <f>SUM(P148:P152)</f>
        <v>0</v>
      </c>
      <c r="Q147" s="228"/>
      <c r="R147" s="229">
        <f>SUM(R148:R152)</f>
        <v>0</v>
      </c>
      <c r="S147" s="228"/>
      <c r="T147" s="230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86</v>
      </c>
      <c r="AT147" s="232" t="s">
        <v>77</v>
      </c>
      <c r="AU147" s="232" t="s">
        <v>86</v>
      </c>
      <c r="AY147" s="231" t="s">
        <v>147</v>
      </c>
      <c r="BK147" s="233">
        <f>SUM(BK148:BK152)</f>
        <v>0</v>
      </c>
    </row>
    <row r="148" s="2" customFormat="1" ht="21.75" customHeight="1">
      <c r="A148" s="38"/>
      <c r="B148" s="39"/>
      <c r="C148" s="234" t="s">
        <v>188</v>
      </c>
      <c r="D148" s="234" t="s">
        <v>148</v>
      </c>
      <c r="E148" s="235" t="s">
        <v>1361</v>
      </c>
      <c r="F148" s="236" t="s">
        <v>1362</v>
      </c>
      <c r="G148" s="237" t="s">
        <v>179</v>
      </c>
      <c r="H148" s="238">
        <v>2</v>
      </c>
      <c r="I148" s="239"/>
      <c r="J148" s="240">
        <f>ROUND(I148*H148,2)</f>
        <v>0</v>
      </c>
      <c r="K148" s="241"/>
      <c r="L148" s="44"/>
      <c r="M148" s="242" t="s">
        <v>1</v>
      </c>
      <c r="N148" s="243" t="s">
        <v>43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146</v>
      </c>
      <c r="AT148" s="246" t="s">
        <v>148</v>
      </c>
      <c r="AU148" s="246" t="s">
        <v>88</v>
      </c>
      <c r="AY148" s="17" t="s">
        <v>147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86</v>
      </c>
      <c r="BK148" s="247">
        <f>ROUND(I148*H148,2)</f>
        <v>0</v>
      </c>
      <c r="BL148" s="17" t="s">
        <v>146</v>
      </c>
      <c r="BM148" s="246" t="s">
        <v>1363</v>
      </c>
    </row>
    <row r="149" s="2" customFormat="1">
      <c r="A149" s="38"/>
      <c r="B149" s="39"/>
      <c r="C149" s="40"/>
      <c r="D149" s="248" t="s">
        <v>152</v>
      </c>
      <c r="E149" s="40"/>
      <c r="F149" s="249" t="s">
        <v>1364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152</v>
      </c>
      <c r="AU149" s="17" t="s">
        <v>88</v>
      </c>
    </row>
    <row r="150" s="2" customFormat="1" ht="16.5" customHeight="1">
      <c r="A150" s="38"/>
      <c r="B150" s="39"/>
      <c r="C150" s="234" t="s">
        <v>193</v>
      </c>
      <c r="D150" s="234" t="s">
        <v>148</v>
      </c>
      <c r="E150" s="235" t="s">
        <v>1365</v>
      </c>
      <c r="F150" s="236" t="s">
        <v>1366</v>
      </c>
      <c r="G150" s="237" t="s">
        <v>179</v>
      </c>
      <c r="H150" s="238">
        <v>1</v>
      </c>
      <c r="I150" s="239"/>
      <c r="J150" s="240">
        <f>ROUND(I150*H150,2)</f>
        <v>0</v>
      </c>
      <c r="K150" s="241"/>
      <c r="L150" s="44"/>
      <c r="M150" s="242" t="s">
        <v>1</v>
      </c>
      <c r="N150" s="243" t="s">
        <v>43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146</v>
      </c>
      <c r="AT150" s="246" t="s">
        <v>148</v>
      </c>
      <c r="AU150" s="246" t="s">
        <v>88</v>
      </c>
      <c r="AY150" s="17" t="s">
        <v>147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86</v>
      </c>
      <c r="BK150" s="247">
        <f>ROUND(I150*H150,2)</f>
        <v>0</v>
      </c>
      <c r="BL150" s="17" t="s">
        <v>146</v>
      </c>
      <c r="BM150" s="246" t="s">
        <v>1367</v>
      </c>
    </row>
    <row r="151" s="2" customFormat="1">
      <c r="A151" s="38"/>
      <c r="B151" s="39"/>
      <c r="C151" s="40"/>
      <c r="D151" s="248" t="s">
        <v>152</v>
      </c>
      <c r="E151" s="40"/>
      <c r="F151" s="249" t="s">
        <v>1368</v>
      </c>
      <c r="G151" s="40"/>
      <c r="H151" s="40"/>
      <c r="I151" s="144"/>
      <c r="J151" s="40"/>
      <c r="K151" s="40"/>
      <c r="L151" s="44"/>
      <c r="M151" s="250"/>
      <c r="N151" s="251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152</v>
      </c>
      <c r="AU151" s="17" t="s">
        <v>88</v>
      </c>
    </row>
    <row r="152" s="2" customFormat="1" ht="21.75" customHeight="1">
      <c r="A152" s="38"/>
      <c r="B152" s="39"/>
      <c r="C152" s="234" t="s">
        <v>199</v>
      </c>
      <c r="D152" s="234" t="s">
        <v>148</v>
      </c>
      <c r="E152" s="235" t="s">
        <v>1091</v>
      </c>
      <c r="F152" s="236" t="s">
        <v>1369</v>
      </c>
      <c r="G152" s="237" t="s">
        <v>186</v>
      </c>
      <c r="H152" s="238">
        <v>1</v>
      </c>
      <c r="I152" s="239"/>
      <c r="J152" s="240">
        <f>ROUND(I152*H152,2)</f>
        <v>0</v>
      </c>
      <c r="K152" s="241"/>
      <c r="L152" s="44"/>
      <c r="M152" s="242" t="s">
        <v>1</v>
      </c>
      <c r="N152" s="243" t="s">
        <v>43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146</v>
      </c>
      <c r="AT152" s="246" t="s">
        <v>148</v>
      </c>
      <c r="AU152" s="246" t="s">
        <v>88</v>
      </c>
      <c r="AY152" s="17" t="s">
        <v>147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86</v>
      </c>
      <c r="BK152" s="247">
        <f>ROUND(I152*H152,2)</f>
        <v>0</v>
      </c>
      <c r="BL152" s="17" t="s">
        <v>146</v>
      </c>
      <c r="BM152" s="246" t="s">
        <v>1370</v>
      </c>
    </row>
    <row r="153" s="12" customFormat="1" ht="22.8" customHeight="1">
      <c r="A153" s="12"/>
      <c r="B153" s="220"/>
      <c r="C153" s="221"/>
      <c r="D153" s="222" t="s">
        <v>77</v>
      </c>
      <c r="E153" s="252" t="s">
        <v>181</v>
      </c>
      <c r="F153" s="252" t="s">
        <v>182</v>
      </c>
      <c r="G153" s="221"/>
      <c r="H153" s="221"/>
      <c r="I153" s="224"/>
      <c r="J153" s="253">
        <f>BK153</f>
        <v>0</v>
      </c>
      <c r="K153" s="221"/>
      <c r="L153" s="226"/>
      <c r="M153" s="227"/>
      <c r="N153" s="228"/>
      <c r="O153" s="228"/>
      <c r="P153" s="229">
        <f>SUM(P154:P164)</f>
        <v>0</v>
      </c>
      <c r="Q153" s="228"/>
      <c r="R153" s="229">
        <f>SUM(R154:R164)</f>
        <v>0.0027862999999999998</v>
      </c>
      <c r="S153" s="228"/>
      <c r="T153" s="230">
        <f>SUM(T154:T164)</f>
        <v>2.7181500000000001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86</v>
      </c>
      <c r="AT153" s="232" t="s">
        <v>77</v>
      </c>
      <c r="AU153" s="232" t="s">
        <v>86</v>
      </c>
      <c r="AY153" s="231" t="s">
        <v>147</v>
      </c>
      <c r="BK153" s="233">
        <f>SUM(BK154:BK164)</f>
        <v>0</v>
      </c>
    </row>
    <row r="154" s="2" customFormat="1" ht="16.5" customHeight="1">
      <c r="A154" s="38"/>
      <c r="B154" s="39"/>
      <c r="C154" s="234" t="s">
        <v>181</v>
      </c>
      <c r="D154" s="234" t="s">
        <v>148</v>
      </c>
      <c r="E154" s="235" t="s">
        <v>1371</v>
      </c>
      <c r="F154" s="236" t="s">
        <v>1372</v>
      </c>
      <c r="G154" s="237" t="s">
        <v>214</v>
      </c>
      <c r="H154" s="238">
        <v>3.75</v>
      </c>
      <c r="I154" s="239"/>
      <c r="J154" s="240">
        <f>ROUND(I154*H154,2)</f>
        <v>0</v>
      </c>
      <c r="K154" s="241"/>
      <c r="L154" s="44"/>
      <c r="M154" s="242" t="s">
        <v>1</v>
      </c>
      <c r="N154" s="243" t="s">
        <v>43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0.26100000000000001</v>
      </c>
      <c r="T154" s="245">
        <f>S154*H154</f>
        <v>0.97875000000000001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146</v>
      </c>
      <c r="AT154" s="246" t="s">
        <v>148</v>
      </c>
      <c r="AU154" s="246" t="s">
        <v>88</v>
      </c>
      <c r="AY154" s="17" t="s">
        <v>147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86</v>
      </c>
      <c r="BK154" s="247">
        <f>ROUND(I154*H154,2)</f>
        <v>0</v>
      </c>
      <c r="BL154" s="17" t="s">
        <v>146</v>
      </c>
      <c r="BM154" s="246" t="s">
        <v>1373</v>
      </c>
    </row>
    <row r="155" s="13" customFormat="1">
      <c r="A155" s="13"/>
      <c r="B155" s="254"/>
      <c r="C155" s="255"/>
      <c r="D155" s="248" t="s">
        <v>171</v>
      </c>
      <c r="E155" s="256" t="s">
        <v>1</v>
      </c>
      <c r="F155" s="257" t="s">
        <v>1374</v>
      </c>
      <c r="G155" s="255"/>
      <c r="H155" s="258">
        <v>3.75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4" t="s">
        <v>171</v>
      </c>
      <c r="AU155" s="264" t="s">
        <v>88</v>
      </c>
      <c r="AV155" s="13" t="s">
        <v>88</v>
      </c>
      <c r="AW155" s="13" t="s">
        <v>34</v>
      </c>
      <c r="AX155" s="13" t="s">
        <v>86</v>
      </c>
      <c r="AY155" s="264" t="s">
        <v>147</v>
      </c>
    </row>
    <row r="156" s="2" customFormat="1" ht="21.75" customHeight="1">
      <c r="A156" s="38"/>
      <c r="B156" s="39"/>
      <c r="C156" s="234" t="s">
        <v>207</v>
      </c>
      <c r="D156" s="234" t="s">
        <v>148</v>
      </c>
      <c r="E156" s="235" t="s">
        <v>1375</v>
      </c>
      <c r="F156" s="236" t="s">
        <v>1376</v>
      </c>
      <c r="G156" s="237" t="s">
        <v>214</v>
      </c>
      <c r="H156" s="238">
        <v>2.25</v>
      </c>
      <c r="I156" s="239"/>
      <c r="J156" s="240">
        <f>ROUND(I156*H156,2)</f>
        <v>0</v>
      </c>
      <c r="K156" s="241"/>
      <c r="L156" s="44"/>
      <c r="M156" s="242" t="s">
        <v>1</v>
      </c>
      <c r="N156" s="243" t="s">
        <v>43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0.031</v>
      </c>
      <c r="T156" s="245">
        <f>S156*H156</f>
        <v>0.069750000000000006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146</v>
      </c>
      <c r="AT156" s="246" t="s">
        <v>148</v>
      </c>
      <c r="AU156" s="246" t="s">
        <v>88</v>
      </c>
      <c r="AY156" s="17" t="s">
        <v>147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86</v>
      </c>
      <c r="BK156" s="247">
        <f>ROUND(I156*H156,2)</f>
        <v>0</v>
      </c>
      <c r="BL156" s="17" t="s">
        <v>146</v>
      </c>
      <c r="BM156" s="246" t="s">
        <v>1377</v>
      </c>
    </row>
    <row r="157" s="13" customFormat="1">
      <c r="A157" s="13"/>
      <c r="B157" s="254"/>
      <c r="C157" s="255"/>
      <c r="D157" s="248" t="s">
        <v>171</v>
      </c>
      <c r="E157" s="256" t="s">
        <v>1</v>
      </c>
      <c r="F157" s="257" t="s">
        <v>1378</v>
      </c>
      <c r="G157" s="255"/>
      <c r="H157" s="258">
        <v>2.25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4" t="s">
        <v>171</v>
      </c>
      <c r="AU157" s="264" t="s">
        <v>88</v>
      </c>
      <c r="AV157" s="13" t="s">
        <v>88</v>
      </c>
      <c r="AW157" s="13" t="s">
        <v>34</v>
      </c>
      <c r="AX157" s="13" t="s">
        <v>86</v>
      </c>
      <c r="AY157" s="264" t="s">
        <v>147</v>
      </c>
    </row>
    <row r="158" s="2" customFormat="1" ht="33" customHeight="1">
      <c r="A158" s="38"/>
      <c r="B158" s="39"/>
      <c r="C158" s="234" t="s">
        <v>211</v>
      </c>
      <c r="D158" s="234" t="s">
        <v>148</v>
      </c>
      <c r="E158" s="235" t="s">
        <v>1379</v>
      </c>
      <c r="F158" s="236" t="s">
        <v>1380</v>
      </c>
      <c r="G158" s="237" t="s">
        <v>186</v>
      </c>
      <c r="H158" s="238">
        <v>1</v>
      </c>
      <c r="I158" s="239"/>
      <c r="J158" s="240">
        <f>ROUND(I158*H158,2)</f>
        <v>0</v>
      </c>
      <c r="K158" s="241"/>
      <c r="L158" s="44"/>
      <c r="M158" s="242" t="s">
        <v>1</v>
      </c>
      <c r="N158" s="243" t="s">
        <v>43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0.068000000000000005</v>
      </c>
      <c r="T158" s="245">
        <f>S158*H158</f>
        <v>0.068000000000000005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146</v>
      </c>
      <c r="AT158" s="246" t="s">
        <v>148</v>
      </c>
      <c r="AU158" s="246" t="s">
        <v>88</v>
      </c>
      <c r="AY158" s="17" t="s">
        <v>147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86</v>
      </c>
      <c r="BK158" s="247">
        <f>ROUND(I158*H158,2)</f>
        <v>0</v>
      </c>
      <c r="BL158" s="17" t="s">
        <v>146</v>
      </c>
      <c r="BM158" s="246" t="s">
        <v>1381</v>
      </c>
    </row>
    <row r="159" s="2" customFormat="1" ht="21.75" customHeight="1">
      <c r="A159" s="38"/>
      <c r="B159" s="39"/>
      <c r="C159" s="234" t="s">
        <v>219</v>
      </c>
      <c r="D159" s="234" t="s">
        <v>148</v>
      </c>
      <c r="E159" s="235" t="s">
        <v>1382</v>
      </c>
      <c r="F159" s="236" t="s">
        <v>1383</v>
      </c>
      <c r="G159" s="237" t="s">
        <v>186</v>
      </c>
      <c r="H159" s="238">
        <v>1</v>
      </c>
      <c r="I159" s="239"/>
      <c r="J159" s="240">
        <f>ROUND(I159*H159,2)</f>
        <v>0</v>
      </c>
      <c r="K159" s="241"/>
      <c r="L159" s="44"/>
      <c r="M159" s="242" t="s">
        <v>1</v>
      </c>
      <c r="N159" s="243" t="s">
        <v>43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0.068000000000000005</v>
      </c>
      <c r="T159" s="245">
        <f>S159*H159</f>
        <v>0.068000000000000005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146</v>
      </c>
      <c r="AT159" s="246" t="s">
        <v>148</v>
      </c>
      <c r="AU159" s="246" t="s">
        <v>88</v>
      </c>
      <c r="AY159" s="17" t="s">
        <v>147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86</v>
      </c>
      <c r="BK159" s="247">
        <f>ROUND(I159*H159,2)</f>
        <v>0</v>
      </c>
      <c r="BL159" s="17" t="s">
        <v>146</v>
      </c>
      <c r="BM159" s="246" t="s">
        <v>1384</v>
      </c>
    </row>
    <row r="160" s="2" customFormat="1" ht="21.75" customHeight="1">
      <c r="A160" s="38"/>
      <c r="B160" s="39"/>
      <c r="C160" s="234" t="s">
        <v>224</v>
      </c>
      <c r="D160" s="234" t="s">
        <v>148</v>
      </c>
      <c r="E160" s="235" t="s">
        <v>1385</v>
      </c>
      <c r="F160" s="236" t="s">
        <v>1386</v>
      </c>
      <c r="G160" s="237" t="s">
        <v>214</v>
      </c>
      <c r="H160" s="238">
        <v>48</v>
      </c>
      <c r="I160" s="239"/>
      <c r="J160" s="240">
        <f>ROUND(I160*H160,2)</f>
        <v>0</v>
      </c>
      <c r="K160" s="241"/>
      <c r="L160" s="44"/>
      <c r="M160" s="242" t="s">
        <v>1</v>
      </c>
      <c r="N160" s="243" t="s">
        <v>43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0.02</v>
      </c>
      <c r="T160" s="245">
        <f>S160*H160</f>
        <v>0.95999999999999996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146</v>
      </c>
      <c r="AT160" s="246" t="s">
        <v>148</v>
      </c>
      <c r="AU160" s="246" t="s">
        <v>88</v>
      </c>
      <c r="AY160" s="17" t="s">
        <v>147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86</v>
      </c>
      <c r="BK160" s="247">
        <f>ROUND(I160*H160,2)</f>
        <v>0</v>
      </c>
      <c r="BL160" s="17" t="s">
        <v>146</v>
      </c>
      <c r="BM160" s="246" t="s">
        <v>1387</v>
      </c>
    </row>
    <row r="161" s="2" customFormat="1" ht="21.75" customHeight="1">
      <c r="A161" s="38"/>
      <c r="B161" s="39"/>
      <c r="C161" s="234" t="s">
        <v>228</v>
      </c>
      <c r="D161" s="234" t="s">
        <v>148</v>
      </c>
      <c r="E161" s="235" t="s">
        <v>1388</v>
      </c>
      <c r="F161" s="236" t="s">
        <v>1389</v>
      </c>
      <c r="G161" s="237" t="s">
        <v>214</v>
      </c>
      <c r="H161" s="238">
        <v>16.390000000000001</v>
      </c>
      <c r="I161" s="239"/>
      <c r="J161" s="240">
        <f>ROUND(I161*H161,2)</f>
        <v>0</v>
      </c>
      <c r="K161" s="241"/>
      <c r="L161" s="44"/>
      <c r="M161" s="242" t="s">
        <v>1</v>
      </c>
      <c r="N161" s="243" t="s">
        <v>43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0.035000000000000003</v>
      </c>
      <c r="T161" s="245">
        <f>S161*H161</f>
        <v>0.5736500000000001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146</v>
      </c>
      <c r="AT161" s="246" t="s">
        <v>148</v>
      </c>
      <c r="AU161" s="246" t="s">
        <v>88</v>
      </c>
      <c r="AY161" s="17" t="s">
        <v>147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86</v>
      </c>
      <c r="BK161" s="247">
        <f>ROUND(I161*H161,2)</f>
        <v>0</v>
      </c>
      <c r="BL161" s="17" t="s">
        <v>146</v>
      </c>
      <c r="BM161" s="246" t="s">
        <v>1390</v>
      </c>
    </row>
    <row r="162" s="13" customFormat="1">
      <c r="A162" s="13"/>
      <c r="B162" s="254"/>
      <c r="C162" s="255"/>
      <c r="D162" s="248" t="s">
        <v>171</v>
      </c>
      <c r="E162" s="256" t="s">
        <v>1</v>
      </c>
      <c r="F162" s="257" t="s">
        <v>1391</v>
      </c>
      <c r="G162" s="255"/>
      <c r="H162" s="258">
        <v>16.390000000000001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4" t="s">
        <v>171</v>
      </c>
      <c r="AU162" s="264" t="s">
        <v>88</v>
      </c>
      <c r="AV162" s="13" t="s">
        <v>88</v>
      </c>
      <c r="AW162" s="13" t="s">
        <v>34</v>
      </c>
      <c r="AX162" s="13" t="s">
        <v>86</v>
      </c>
      <c r="AY162" s="264" t="s">
        <v>147</v>
      </c>
    </row>
    <row r="163" s="2" customFormat="1" ht="21.75" customHeight="1">
      <c r="A163" s="38"/>
      <c r="B163" s="39"/>
      <c r="C163" s="234" t="s">
        <v>8</v>
      </c>
      <c r="D163" s="234" t="s">
        <v>148</v>
      </c>
      <c r="E163" s="235" t="s">
        <v>1392</v>
      </c>
      <c r="F163" s="236" t="s">
        <v>1393</v>
      </c>
      <c r="G163" s="237" t="s">
        <v>214</v>
      </c>
      <c r="H163" s="238">
        <v>16.390000000000001</v>
      </c>
      <c r="I163" s="239"/>
      <c r="J163" s="240">
        <f>ROUND(I163*H163,2)</f>
        <v>0</v>
      </c>
      <c r="K163" s="241"/>
      <c r="L163" s="44"/>
      <c r="M163" s="242" t="s">
        <v>1</v>
      </c>
      <c r="N163" s="243" t="s">
        <v>43</v>
      </c>
      <c r="O163" s="91"/>
      <c r="P163" s="244">
        <f>O163*H163</f>
        <v>0</v>
      </c>
      <c r="Q163" s="244">
        <v>0.00012999999999999999</v>
      </c>
      <c r="R163" s="244">
        <f>Q163*H163</f>
        <v>0.0021306999999999997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146</v>
      </c>
      <c r="AT163" s="246" t="s">
        <v>148</v>
      </c>
      <c r="AU163" s="246" t="s">
        <v>88</v>
      </c>
      <c r="AY163" s="17" t="s">
        <v>147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86</v>
      </c>
      <c r="BK163" s="247">
        <f>ROUND(I163*H163,2)</f>
        <v>0</v>
      </c>
      <c r="BL163" s="17" t="s">
        <v>146</v>
      </c>
      <c r="BM163" s="246" t="s">
        <v>1394</v>
      </c>
    </row>
    <row r="164" s="2" customFormat="1" ht="21.75" customHeight="1">
      <c r="A164" s="38"/>
      <c r="B164" s="39"/>
      <c r="C164" s="234" t="s">
        <v>237</v>
      </c>
      <c r="D164" s="234" t="s">
        <v>148</v>
      </c>
      <c r="E164" s="235" t="s">
        <v>1395</v>
      </c>
      <c r="F164" s="236" t="s">
        <v>1396</v>
      </c>
      <c r="G164" s="237" t="s">
        <v>214</v>
      </c>
      <c r="H164" s="238">
        <v>16.390000000000001</v>
      </c>
      <c r="I164" s="239"/>
      <c r="J164" s="240">
        <f>ROUND(I164*H164,2)</f>
        <v>0</v>
      </c>
      <c r="K164" s="241"/>
      <c r="L164" s="44"/>
      <c r="M164" s="242" t="s">
        <v>1</v>
      </c>
      <c r="N164" s="243" t="s">
        <v>43</v>
      </c>
      <c r="O164" s="91"/>
      <c r="P164" s="244">
        <f>O164*H164</f>
        <v>0</v>
      </c>
      <c r="Q164" s="244">
        <v>4.0000000000000003E-05</v>
      </c>
      <c r="R164" s="244">
        <f>Q164*H164</f>
        <v>0.00065560000000000011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146</v>
      </c>
      <c r="AT164" s="246" t="s">
        <v>148</v>
      </c>
      <c r="AU164" s="246" t="s">
        <v>88</v>
      </c>
      <c r="AY164" s="17" t="s">
        <v>147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86</v>
      </c>
      <c r="BK164" s="247">
        <f>ROUND(I164*H164,2)</f>
        <v>0</v>
      </c>
      <c r="BL164" s="17" t="s">
        <v>146</v>
      </c>
      <c r="BM164" s="246" t="s">
        <v>1397</v>
      </c>
    </row>
    <row r="165" s="12" customFormat="1" ht="22.8" customHeight="1">
      <c r="A165" s="12"/>
      <c r="B165" s="220"/>
      <c r="C165" s="221"/>
      <c r="D165" s="222" t="s">
        <v>77</v>
      </c>
      <c r="E165" s="252" t="s">
        <v>217</v>
      </c>
      <c r="F165" s="252" t="s">
        <v>780</v>
      </c>
      <c r="G165" s="221"/>
      <c r="H165" s="221"/>
      <c r="I165" s="224"/>
      <c r="J165" s="253">
        <f>BK165</f>
        <v>0</v>
      </c>
      <c r="K165" s="221"/>
      <c r="L165" s="226"/>
      <c r="M165" s="227"/>
      <c r="N165" s="228"/>
      <c r="O165" s="228"/>
      <c r="P165" s="229">
        <f>SUM(P166:P170)</f>
        <v>0</v>
      </c>
      <c r="Q165" s="228"/>
      <c r="R165" s="229">
        <f>SUM(R166:R170)</f>
        <v>0</v>
      </c>
      <c r="S165" s="228"/>
      <c r="T165" s="230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1" t="s">
        <v>86</v>
      </c>
      <c r="AT165" s="232" t="s">
        <v>77</v>
      </c>
      <c r="AU165" s="232" t="s">
        <v>86</v>
      </c>
      <c r="AY165" s="231" t="s">
        <v>147</v>
      </c>
      <c r="BK165" s="233">
        <f>SUM(BK166:BK170)</f>
        <v>0</v>
      </c>
    </row>
    <row r="166" s="2" customFormat="1" ht="21.75" customHeight="1">
      <c r="A166" s="38"/>
      <c r="B166" s="39"/>
      <c r="C166" s="234" t="s">
        <v>241</v>
      </c>
      <c r="D166" s="234" t="s">
        <v>148</v>
      </c>
      <c r="E166" s="235" t="s">
        <v>1398</v>
      </c>
      <c r="F166" s="236" t="s">
        <v>1399</v>
      </c>
      <c r="G166" s="237" t="s">
        <v>222</v>
      </c>
      <c r="H166" s="238">
        <v>2.9399999999999999</v>
      </c>
      <c r="I166" s="239"/>
      <c r="J166" s="240">
        <f>ROUND(I166*H166,2)</f>
        <v>0</v>
      </c>
      <c r="K166" s="241"/>
      <c r="L166" s="44"/>
      <c r="M166" s="242" t="s">
        <v>1</v>
      </c>
      <c r="N166" s="243" t="s">
        <v>43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146</v>
      </c>
      <c r="AT166" s="246" t="s">
        <v>148</v>
      </c>
      <c r="AU166" s="246" t="s">
        <v>88</v>
      </c>
      <c r="AY166" s="17" t="s">
        <v>147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86</v>
      </c>
      <c r="BK166" s="247">
        <f>ROUND(I166*H166,2)</f>
        <v>0</v>
      </c>
      <c r="BL166" s="17" t="s">
        <v>146</v>
      </c>
      <c r="BM166" s="246" t="s">
        <v>1400</v>
      </c>
    </row>
    <row r="167" s="2" customFormat="1" ht="21.75" customHeight="1">
      <c r="A167" s="38"/>
      <c r="B167" s="39"/>
      <c r="C167" s="234" t="s">
        <v>245</v>
      </c>
      <c r="D167" s="234" t="s">
        <v>148</v>
      </c>
      <c r="E167" s="235" t="s">
        <v>225</v>
      </c>
      <c r="F167" s="236" t="s">
        <v>226</v>
      </c>
      <c r="G167" s="237" t="s">
        <v>222</v>
      </c>
      <c r="H167" s="238">
        <v>2.9399999999999999</v>
      </c>
      <c r="I167" s="239"/>
      <c r="J167" s="240">
        <f>ROUND(I167*H167,2)</f>
        <v>0</v>
      </c>
      <c r="K167" s="241"/>
      <c r="L167" s="44"/>
      <c r="M167" s="242" t="s">
        <v>1</v>
      </c>
      <c r="N167" s="243" t="s">
        <v>43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146</v>
      </c>
      <c r="AT167" s="246" t="s">
        <v>148</v>
      </c>
      <c r="AU167" s="246" t="s">
        <v>88</v>
      </c>
      <c r="AY167" s="17" t="s">
        <v>147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86</v>
      </c>
      <c r="BK167" s="247">
        <f>ROUND(I167*H167,2)</f>
        <v>0</v>
      </c>
      <c r="BL167" s="17" t="s">
        <v>146</v>
      </c>
      <c r="BM167" s="246" t="s">
        <v>1401</v>
      </c>
    </row>
    <row r="168" s="2" customFormat="1" ht="21.75" customHeight="1">
      <c r="A168" s="38"/>
      <c r="B168" s="39"/>
      <c r="C168" s="234" t="s">
        <v>249</v>
      </c>
      <c r="D168" s="234" t="s">
        <v>148</v>
      </c>
      <c r="E168" s="235" t="s">
        <v>229</v>
      </c>
      <c r="F168" s="236" t="s">
        <v>230</v>
      </c>
      <c r="G168" s="237" t="s">
        <v>222</v>
      </c>
      <c r="H168" s="238">
        <v>55.859999999999999</v>
      </c>
      <c r="I168" s="239"/>
      <c r="J168" s="240">
        <f>ROUND(I168*H168,2)</f>
        <v>0</v>
      </c>
      <c r="K168" s="241"/>
      <c r="L168" s="44"/>
      <c r="M168" s="242" t="s">
        <v>1</v>
      </c>
      <c r="N168" s="243" t="s">
        <v>43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146</v>
      </c>
      <c r="AT168" s="246" t="s">
        <v>148</v>
      </c>
      <c r="AU168" s="246" t="s">
        <v>88</v>
      </c>
      <c r="AY168" s="17" t="s">
        <v>147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86</v>
      </c>
      <c r="BK168" s="247">
        <f>ROUND(I168*H168,2)</f>
        <v>0</v>
      </c>
      <c r="BL168" s="17" t="s">
        <v>146</v>
      </c>
      <c r="BM168" s="246" t="s">
        <v>1402</v>
      </c>
    </row>
    <row r="169" s="13" customFormat="1">
      <c r="A169" s="13"/>
      <c r="B169" s="254"/>
      <c r="C169" s="255"/>
      <c r="D169" s="248" t="s">
        <v>171</v>
      </c>
      <c r="E169" s="255"/>
      <c r="F169" s="257" t="s">
        <v>1403</v>
      </c>
      <c r="G169" s="255"/>
      <c r="H169" s="258">
        <v>55.859999999999999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4" t="s">
        <v>171</v>
      </c>
      <c r="AU169" s="264" t="s">
        <v>88</v>
      </c>
      <c r="AV169" s="13" t="s">
        <v>88</v>
      </c>
      <c r="AW169" s="13" t="s">
        <v>4</v>
      </c>
      <c r="AX169" s="13" t="s">
        <v>86</v>
      </c>
      <c r="AY169" s="264" t="s">
        <v>147</v>
      </c>
    </row>
    <row r="170" s="2" customFormat="1" ht="21.75" customHeight="1">
      <c r="A170" s="38"/>
      <c r="B170" s="39"/>
      <c r="C170" s="234" t="s">
        <v>256</v>
      </c>
      <c r="D170" s="234" t="s">
        <v>148</v>
      </c>
      <c r="E170" s="235" t="s">
        <v>250</v>
      </c>
      <c r="F170" s="236" t="s">
        <v>251</v>
      </c>
      <c r="G170" s="237" t="s">
        <v>222</v>
      </c>
      <c r="H170" s="238">
        <v>2.9399999999999999</v>
      </c>
      <c r="I170" s="239"/>
      <c r="J170" s="240">
        <f>ROUND(I170*H170,2)</f>
        <v>0</v>
      </c>
      <c r="K170" s="241"/>
      <c r="L170" s="44"/>
      <c r="M170" s="242" t="s">
        <v>1</v>
      </c>
      <c r="N170" s="243" t="s">
        <v>43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146</v>
      </c>
      <c r="AT170" s="246" t="s">
        <v>148</v>
      </c>
      <c r="AU170" s="246" t="s">
        <v>88</v>
      </c>
      <c r="AY170" s="17" t="s">
        <v>147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86</v>
      </c>
      <c r="BK170" s="247">
        <f>ROUND(I170*H170,2)</f>
        <v>0</v>
      </c>
      <c r="BL170" s="17" t="s">
        <v>146</v>
      </c>
      <c r="BM170" s="246" t="s">
        <v>1404</v>
      </c>
    </row>
    <row r="171" s="12" customFormat="1" ht="22.8" customHeight="1">
      <c r="A171" s="12"/>
      <c r="B171" s="220"/>
      <c r="C171" s="221"/>
      <c r="D171" s="222" t="s">
        <v>77</v>
      </c>
      <c r="E171" s="252" t="s">
        <v>254</v>
      </c>
      <c r="F171" s="252" t="s">
        <v>255</v>
      </c>
      <c r="G171" s="221"/>
      <c r="H171" s="221"/>
      <c r="I171" s="224"/>
      <c r="J171" s="253">
        <f>BK171</f>
        <v>0</v>
      </c>
      <c r="K171" s="221"/>
      <c r="L171" s="226"/>
      <c r="M171" s="227"/>
      <c r="N171" s="228"/>
      <c r="O171" s="228"/>
      <c r="P171" s="229">
        <f>P172</f>
        <v>0</v>
      </c>
      <c r="Q171" s="228"/>
      <c r="R171" s="229">
        <f>R172</f>
        <v>0</v>
      </c>
      <c r="S171" s="228"/>
      <c r="T171" s="23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1" t="s">
        <v>86</v>
      </c>
      <c r="AT171" s="232" t="s">
        <v>77</v>
      </c>
      <c r="AU171" s="232" t="s">
        <v>86</v>
      </c>
      <c r="AY171" s="231" t="s">
        <v>147</v>
      </c>
      <c r="BK171" s="233">
        <f>BK172</f>
        <v>0</v>
      </c>
    </row>
    <row r="172" s="2" customFormat="1" ht="16.5" customHeight="1">
      <c r="A172" s="38"/>
      <c r="B172" s="39"/>
      <c r="C172" s="234" t="s">
        <v>7</v>
      </c>
      <c r="D172" s="234" t="s">
        <v>148</v>
      </c>
      <c r="E172" s="235" t="s">
        <v>1215</v>
      </c>
      <c r="F172" s="236" t="s">
        <v>1216</v>
      </c>
      <c r="G172" s="237" t="s">
        <v>222</v>
      </c>
      <c r="H172" s="238">
        <v>4.0510000000000002</v>
      </c>
      <c r="I172" s="239"/>
      <c r="J172" s="240">
        <f>ROUND(I172*H172,2)</f>
        <v>0</v>
      </c>
      <c r="K172" s="241"/>
      <c r="L172" s="44"/>
      <c r="M172" s="242" t="s">
        <v>1</v>
      </c>
      <c r="N172" s="243" t="s">
        <v>43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146</v>
      </c>
      <c r="AT172" s="246" t="s">
        <v>148</v>
      </c>
      <c r="AU172" s="246" t="s">
        <v>88</v>
      </c>
      <c r="AY172" s="17" t="s">
        <v>147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86</v>
      </c>
      <c r="BK172" s="247">
        <f>ROUND(I172*H172,2)</f>
        <v>0</v>
      </c>
      <c r="BL172" s="17" t="s">
        <v>146</v>
      </c>
      <c r="BM172" s="246" t="s">
        <v>1405</v>
      </c>
    </row>
    <row r="173" s="12" customFormat="1" ht="22.8" customHeight="1">
      <c r="A173" s="12"/>
      <c r="B173" s="220"/>
      <c r="C173" s="221"/>
      <c r="D173" s="222" t="s">
        <v>77</v>
      </c>
      <c r="E173" s="252" t="s">
        <v>1406</v>
      </c>
      <c r="F173" s="252" t="s">
        <v>1407</v>
      </c>
      <c r="G173" s="221"/>
      <c r="H173" s="221"/>
      <c r="I173" s="224"/>
      <c r="J173" s="253">
        <f>BK173</f>
        <v>0</v>
      </c>
      <c r="K173" s="221"/>
      <c r="L173" s="226"/>
      <c r="M173" s="227"/>
      <c r="N173" s="228"/>
      <c r="O173" s="228"/>
      <c r="P173" s="229">
        <f>SUM(P174:P175)</f>
        <v>0</v>
      </c>
      <c r="Q173" s="228"/>
      <c r="R173" s="229">
        <f>SUM(R174:R175)</f>
        <v>0</v>
      </c>
      <c r="S173" s="228"/>
      <c r="T173" s="230">
        <f>SUM(T174:T175)</f>
        <v>0.051999999999999998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1" t="s">
        <v>88</v>
      </c>
      <c r="AT173" s="232" t="s">
        <v>77</v>
      </c>
      <c r="AU173" s="232" t="s">
        <v>86</v>
      </c>
      <c r="AY173" s="231" t="s">
        <v>147</v>
      </c>
      <c r="BK173" s="233">
        <f>SUM(BK174:BK175)</f>
        <v>0</v>
      </c>
    </row>
    <row r="174" s="2" customFormat="1" ht="16.5" customHeight="1">
      <c r="A174" s="38"/>
      <c r="B174" s="39"/>
      <c r="C174" s="234" t="s">
        <v>267</v>
      </c>
      <c r="D174" s="234" t="s">
        <v>148</v>
      </c>
      <c r="E174" s="235" t="s">
        <v>1408</v>
      </c>
      <c r="F174" s="236" t="s">
        <v>1409</v>
      </c>
      <c r="G174" s="237" t="s">
        <v>179</v>
      </c>
      <c r="H174" s="238">
        <v>1</v>
      </c>
      <c r="I174" s="239"/>
      <c r="J174" s="240">
        <f>ROUND(I174*H174,2)</f>
        <v>0</v>
      </c>
      <c r="K174" s="241"/>
      <c r="L174" s="44"/>
      <c r="M174" s="242" t="s">
        <v>1</v>
      </c>
      <c r="N174" s="243" t="s">
        <v>43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0.051999999999999998</v>
      </c>
      <c r="T174" s="245">
        <f>S174*H174</f>
        <v>0.051999999999999998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237</v>
      </c>
      <c r="AT174" s="246" t="s">
        <v>148</v>
      </c>
      <c r="AU174" s="246" t="s">
        <v>88</v>
      </c>
      <c r="AY174" s="17" t="s">
        <v>147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86</v>
      </c>
      <c r="BK174" s="247">
        <f>ROUND(I174*H174,2)</f>
        <v>0</v>
      </c>
      <c r="BL174" s="17" t="s">
        <v>237</v>
      </c>
      <c r="BM174" s="246" t="s">
        <v>1410</v>
      </c>
    </row>
    <row r="175" s="2" customFormat="1" ht="21.75" customHeight="1">
      <c r="A175" s="38"/>
      <c r="B175" s="39"/>
      <c r="C175" s="234" t="s">
        <v>272</v>
      </c>
      <c r="D175" s="234" t="s">
        <v>148</v>
      </c>
      <c r="E175" s="235" t="s">
        <v>1411</v>
      </c>
      <c r="F175" s="236" t="s">
        <v>1412</v>
      </c>
      <c r="G175" s="237" t="s">
        <v>373</v>
      </c>
      <c r="H175" s="298"/>
      <c r="I175" s="239"/>
      <c r="J175" s="240">
        <f>ROUND(I175*H175,2)</f>
        <v>0</v>
      </c>
      <c r="K175" s="241"/>
      <c r="L175" s="44"/>
      <c r="M175" s="242" t="s">
        <v>1</v>
      </c>
      <c r="N175" s="243" t="s">
        <v>43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237</v>
      </c>
      <c r="AT175" s="246" t="s">
        <v>148</v>
      </c>
      <c r="AU175" s="246" t="s">
        <v>88</v>
      </c>
      <c r="AY175" s="17" t="s">
        <v>147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86</v>
      </c>
      <c r="BK175" s="247">
        <f>ROUND(I175*H175,2)</f>
        <v>0</v>
      </c>
      <c r="BL175" s="17" t="s">
        <v>237</v>
      </c>
      <c r="BM175" s="246" t="s">
        <v>1413</v>
      </c>
    </row>
    <row r="176" s="12" customFormat="1" ht="22.8" customHeight="1">
      <c r="A176" s="12"/>
      <c r="B176" s="220"/>
      <c r="C176" s="221"/>
      <c r="D176" s="222" t="s">
        <v>77</v>
      </c>
      <c r="E176" s="252" t="s">
        <v>1414</v>
      </c>
      <c r="F176" s="252" t="s">
        <v>1415</v>
      </c>
      <c r="G176" s="221"/>
      <c r="H176" s="221"/>
      <c r="I176" s="224"/>
      <c r="J176" s="253">
        <f>BK176</f>
        <v>0</v>
      </c>
      <c r="K176" s="221"/>
      <c r="L176" s="226"/>
      <c r="M176" s="227"/>
      <c r="N176" s="228"/>
      <c r="O176" s="228"/>
      <c r="P176" s="229">
        <f>SUM(P177:P181)</f>
        <v>0</v>
      </c>
      <c r="Q176" s="228"/>
      <c r="R176" s="229">
        <f>SUM(R177:R181)</f>
        <v>0.2318171</v>
      </c>
      <c r="S176" s="228"/>
      <c r="T176" s="230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1" t="s">
        <v>88</v>
      </c>
      <c r="AT176" s="232" t="s">
        <v>77</v>
      </c>
      <c r="AU176" s="232" t="s">
        <v>86</v>
      </c>
      <c r="AY176" s="231" t="s">
        <v>147</v>
      </c>
      <c r="BK176" s="233">
        <f>SUM(BK177:BK181)</f>
        <v>0</v>
      </c>
    </row>
    <row r="177" s="2" customFormat="1" ht="21.75" customHeight="1">
      <c r="A177" s="38"/>
      <c r="B177" s="39"/>
      <c r="C177" s="234" t="s">
        <v>278</v>
      </c>
      <c r="D177" s="234" t="s">
        <v>148</v>
      </c>
      <c r="E177" s="235" t="s">
        <v>1416</v>
      </c>
      <c r="F177" s="236" t="s">
        <v>1417</v>
      </c>
      <c r="G177" s="237" t="s">
        <v>214</v>
      </c>
      <c r="H177" s="238">
        <v>16.390000000000001</v>
      </c>
      <c r="I177" s="239"/>
      <c r="J177" s="240">
        <f>ROUND(I177*H177,2)</f>
        <v>0</v>
      </c>
      <c r="K177" s="241"/>
      <c r="L177" s="44"/>
      <c r="M177" s="242" t="s">
        <v>1</v>
      </c>
      <c r="N177" s="243" t="s">
        <v>43</v>
      </c>
      <c r="O177" s="91"/>
      <c r="P177" s="244">
        <f>O177*H177</f>
        <v>0</v>
      </c>
      <c r="Q177" s="244">
        <v>0.01379</v>
      </c>
      <c r="R177" s="244">
        <f>Q177*H177</f>
        <v>0.2260181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237</v>
      </c>
      <c r="AT177" s="246" t="s">
        <v>148</v>
      </c>
      <c r="AU177" s="246" t="s">
        <v>88</v>
      </c>
      <c r="AY177" s="17" t="s">
        <v>147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86</v>
      </c>
      <c r="BK177" s="247">
        <f>ROUND(I177*H177,2)</f>
        <v>0</v>
      </c>
      <c r="BL177" s="17" t="s">
        <v>237</v>
      </c>
      <c r="BM177" s="246" t="s">
        <v>1418</v>
      </c>
    </row>
    <row r="178" s="2" customFormat="1" ht="21.75" customHeight="1">
      <c r="A178" s="38"/>
      <c r="B178" s="39"/>
      <c r="C178" s="234" t="s">
        <v>284</v>
      </c>
      <c r="D178" s="234" t="s">
        <v>148</v>
      </c>
      <c r="E178" s="235" t="s">
        <v>1419</v>
      </c>
      <c r="F178" s="236" t="s">
        <v>1420</v>
      </c>
      <c r="G178" s="237" t="s">
        <v>196</v>
      </c>
      <c r="H178" s="238">
        <v>16</v>
      </c>
      <c r="I178" s="239"/>
      <c r="J178" s="240">
        <f>ROUND(I178*H178,2)</f>
        <v>0</v>
      </c>
      <c r="K178" s="241"/>
      <c r="L178" s="44"/>
      <c r="M178" s="242" t="s">
        <v>1</v>
      </c>
      <c r="N178" s="243" t="s">
        <v>43</v>
      </c>
      <c r="O178" s="91"/>
      <c r="P178" s="244">
        <f>O178*H178</f>
        <v>0</v>
      </c>
      <c r="Q178" s="244">
        <v>0.00025999999999999998</v>
      </c>
      <c r="R178" s="244">
        <f>Q178*H178</f>
        <v>0.0041599999999999996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237</v>
      </c>
      <c r="AT178" s="246" t="s">
        <v>148</v>
      </c>
      <c r="AU178" s="246" t="s">
        <v>88</v>
      </c>
      <c r="AY178" s="17" t="s">
        <v>147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86</v>
      </c>
      <c r="BK178" s="247">
        <f>ROUND(I178*H178,2)</f>
        <v>0</v>
      </c>
      <c r="BL178" s="17" t="s">
        <v>237</v>
      </c>
      <c r="BM178" s="246" t="s">
        <v>1421</v>
      </c>
    </row>
    <row r="179" s="13" customFormat="1">
      <c r="A179" s="13"/>
      <c r="B179" s="254"/>
      <c r="C179" s="255"/>
      <c r="D179" s="248" t="s">
        <v>171</v>
      </c>
      <c r="E179" s="256" t="s">
        <v>1</v>
      </c>
      <c r="F179" s="257" t="s">
        <v>1422</v>
      </c>
      <c r="G179" s="255"/>
      <c r="H179" s="258">
        <v>16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4" t="s">
        <v>171</v>
      </c>
      <c r="AU179" s="264" t="s">
        <v>88</v>
      </c>
      <c r="AV179" s="13" t="s">
        <v>88</v>
      </c>
      <c r="AW179" s="13" t="s">
        <v>34</v>
      </c>
      <c r="AX179" s="13" t="s">
        <v>86</v>
      </c>
      <c r="AY179" s="264" t="s">
        <v>147</v>
      </c>
    </row>
    <row r="180" s="2" customFormat="1" ht="16.5" customHeight="1">
      <c r="A180" s="38"/>
      <c r="B180" s="39"/>
      <c r="C180" s="234" t="s">
        <v>289</v>
      </c>
      <c r="D180" s="234" t="s">
        <v>148</v>
      </c>
      <c r="E180" s="235" t="s">
        <v>1423</v>
      </c>
      <c r="F180" s="236" t="s">
        <v>1424</v>
      </c>
      <c r="G180" s="237" t="s">
        <v>214</v>
      </c>
      <c r="H180" s="238">
        <v>16.390000000000001</v>
      </c>
      <c r="I180" s="239"/>
      <c r="J180" s="240">
        <f>ROUND(I180*H180,2)</f>
        <v>0</v>
      </c>
      <c r="K180" s="241"/>
      <c r="L180" s="44"/>
      <c r="M180" s="242" t="s">
        <v>1</v>
      </c>
      <c r="N180" s="243" t="s">
        <v>43</v>
      </c>
      <c r="O180" s="91"/>
      <c r="P180" s="244">
        <f>O180*H180</f>
        <v>0</v>
      </c>
      <c r="Q180" s="244">
        <v>0.00010000000000000001</v>
      </c>
      <c r="R180" s="244">
        <f>Q180*H180</f>
        <v>0.0016390000000000001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237</v>
      </c>
      <c r="AT180" s="246" t="s">
        <v>148</v>
      </c>
      <c r="AU180" s="246" t="s">
        <v>88</v>
      </c>
      <c r="AY180" s="17" t="s">
        <v>147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86</v>
      </c>
      <c r="BK180" s="247">
        <f>ROUND(I180*H180,2)</f>
        <v>0</v>
      </c>
      <c r="BL180" s="17" t="s">
        <v>237</v>
      </c>
      <c r="BM180" s="246" t="s">
        <v>1425</v>
      </c>
    </row>
    <row r="181" s="2" customFormat="1" ht="21.75" customHeight="1">
      <c r="A181" s="38"/>
      <c r="B181" s="39"/>
      <c r="C181" s="234" t="s">
        <v>295</v>
      </c>
      <c r="D181" s="234" t="s">
        <v>148</v>
      </c>
      <c r="E181" s="235" t="s">
        <v>1426</v>
      </c>
      <c r="F181" s="236" t="s">
        <v>1427</v>
      </c>
      <c r="G181" s="237" t="s">
        <v>373</v>
      </c>
      <c r="H181" s="298"/>
      <c r="I181" s="239"/>
      <c r="J181" s="240">
        <f>ROUND(I181*H181,2)</f>
        <v>0</v>
      </c>
      <c r="K181" s="241"/>
      <c r="L181" s="44"/>
      <c r="M181" s="242" t="s">
        <v>1</v>
      </c>
      <c r="N181" s="243" t="s">
        <v>43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237</v>
      </c>
      <c r="AT181" s="246" t="s">
        <v>148</v>
      </c>
      <c r="AU181" s="246" t="s">
        <v>88</v>
      </c>
      <c r="AY181" s="17" t="s">
        <v>147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86</v>
      </c>
      <c r="BK181" s="247">
        <f>ROUND(I181*H181,2)</f>
        <v>0</v>
      </c>
      <c r="BL181" s="17" t="s">
        <v>237</v>
      </c>
      <c r="BM181" s="246" t="s">
        <v>1428</v>
      </c>
    </row>
    <row r="182" s="12" customFormat="1" ht="22.8" customHeight="1">
      <c r="A182" s="12"/>
      <c r="B182" s="220"/>
      <c r="C182" s="221"/>
      <c r="D182" s="222" t="s">
        <v>77</v>
      </c>
      <c r="E182" s="252" t="s">
        <v>868</v>
      </c>
      <c r="F182" s="252" t="s">
        <v>869</v>
      </c>
      <c r="G182" s="221"/>
      <c r="H182" s="221"/>
      <c r="I182" s="224"/>
      <c r="J182" s="253">
        <f>BK182</f>
        <v>0</v>
      </c>
      <c r="K182" s="221"/>
      <c r="L182" s="226"/>
      <c r="M182" s="227"/>
      <c r="N182" s="228"/>
      <c r="O182" s="228"/>
      <c r="P182" s="229">
        <f>SUM(P183:P187)</f>
        <v>0</v>
      </c>
      <c r="Q182" s="228"/>
      <c r="R182" s="229">
        <f>SUM(R183:R187)</f>
        <v>0.0138</v>
      </c>
      <c r="S182" s="228"/>
      <c r="T182" s="230">
        <f>SUM(T183:T187)</f>
        <v>0.089200000000000002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1" t="s">
        <v>88</v>
      </c>
      <c r="AT182" s="232" t="s">
        <v>77</v>
      </c>
      <c r="AU182" s="232" t="s">
        <v>86</v>
      </c>
      <c r="AY182" s="231" t="s">
        <v>147</v>
      </c>
      <c r="BK182" s="233">
        <f>SUM(BK183:BK187)</f>
        <v>0</v>
      </c>
    </row>
    <row r="183" s="2" customFormat="1" ht="21.75" customHeight="1">
      <c r="A183" s="38"/>
      <c r="B183" s="39"/>
      <c r="C183" s="234" t="s">
        <v>300</v>
      </c>
      <c r="D183" s="234" t="s">
        <v>148</v>
      </c>
      <c r="E183" s="235" t="s">
        <v>1429</v>
      </c>
      <c r="F183" s="236" t="s">
        <v>1430</v>
      </c>
      <c r="G183" s="237" t="s">
        <v>179</v>
      </c>
      <c r="H183" s="238">
        <v>1</v>
      </c>
      <c r="I183" s="239"/>
      <c r="J183" s="240">
        <f>ROUND(I183*H183,2)</f>
        <v>0</v>
      </c>
      <c r="K183" s="241"/>
      <c r="L183" s="44"/>
      <c r="M183" s="242" t="s">
        <v>1</v>
      </c>
      <c r="N183" s="243" t="s">
        <v>43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0.0050000000000000001</v>
      </c>
      <c r="T183" s="245">
        <f>S183*H183</f>
        <v>0.0050000000000000001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237</v>
      </c>
      <c r="AT183" s="246" t="s">
        <v>148</v>
      </c>
      <c r="AU183" s="246" t="s">
        <v>88</v>
      </c>
      <c r="AY183" s="17" t="s">
        <v>147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86</v>
      </c>
      <c r="BK183" s="247">
        <f>ROUND(I183*H183,2)</f>
        <v>0</v>
      </c>
      <c r="BL183" s="17" t="s">
        <v>237</v>
      </c>
      <c r="BM183" s="246" t="s">
        <v>1431</v>
      </c>
    </row>
    <row r="184" s="2" customFormat="1" ht="16.5" customHeight="1">
      <c r="A184" s="38"/>
      <c r="B184" s="39"/>
      <c r="C184" s="234" t="s">
        <v>307</v>
      </c>
      <c r="D184" s="234" t="s">
        <v>148</v>
      </c>
      <c r="E184" s="235" t="s">
        <v>1432</v>
      </c>
      <c r="F184" s="236" t="s">
        <v>1433</v>
      </c>
      <c r="G184" s="237" t="s">
        <v>179</v>
      </c>
      <c r="H184" s="238">
        <v>2</v>
      </c>
      <c r="I184" s="239"/>
      <c r="J184" s="240">
        <f>ROUND(I184*H184,2)</f>
        <v>0</v>
      </c>
      <c r="K184" s="241"/>
      <c r="L184" s="44"/>
      <c r="M184" s="242" t="s">
        <v>1</v>
      </c>
      <c r="N184" s="243" t="s">
        <v>43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0.042099999999999999</v>
      </c>
      <c r="T184" s="245">
        <f>S184*H184</f>
        <v>0.084199999999999997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237</v>
      </c>
      <c r="AT184" s="246" t="s">
        <v>148</v>
      </c>
      <c r="AU184" s="246" t="s">
        <v>88</v>
      </c>
      <c r="AY184" s="17" t="s">
        <v>147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86</v>
      </c>
      <c r="BK184" s="247">
        <f>ROUND(I184*H184,2)</f>
        <v>0</v>
      </c>
      <c r="BL184" s="17" t="s">
        <v>237</v>
      </c>
      <c r="BM184" s="246" t="s">
        <v>1434</v>
      </c>
    </row>
    <row r="185" s="2" customFormat="1" ht="21.75" customHeight="1">
      <c r="A185" s="38"/>
      <c r="B185" s="39"/>
      <c r="C185" s="234" t="s">
        <v>314</v>
      </c>
      <c r="D185" s="234" t="s">
        <v>148</v>
      </c>
      <c r="E185" s="235" t="s">
        <v>1435</v>
      </c>
      <c r="F185" s="236" t="s">
        <v>1436</v>
      </c>
      <c r="G185" s="237" t="s">
        <v>179</v>
      </c>
      <c r="H185" s="238">
        <v>1</v>
      </c>
      <c r="I185" s="239"/>
      <c r="J185" s="240">
        <f>ROUND(I185*H185,2)</f>
        <v>0</v>
      </c>
      <c r="K185" s="241"/>
      <c r="L185" s="44"/>
      <c r="M185" s="242" t="s">
        <v>1</v>
      </c>
      <c r="N185" s="243" t="s">
        <v>43</v>
      </c>
      <c r="O185" s="91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237</v>
      </c>
      <c r="AT185" s="246" t="s">
        <v>148</v>
      </c>
      <c r="AU185" s="246" t="s">
        <v>88</v>
      </c>
      <c r="AY185" s="17" t="s">
        <v>147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86</v>
      </c>
      <c r="BK185" s="247">
        <f>ROUND(I185*H185,2)</f>
        <v>0</v>
      </c>
      <c r="BL185" s="17" t="s">
        <v>237</v>
      </c>
      <c r="BM185" s="246" t="s">
        <v>1437</v>
      </c>
    </row>
    <row r="186" s="2" customFormat="1" ht="33" customHeight="1">
      <c r="A186" s="38"/>
      <c r="B186" s="39"/>
      <c r="C186" s="276" t="s">
        <v>320</v>
      </c>
      <c r="D186" s="276" t="s">
        <v>154</v>
      </c>
      <c r="E186" s="277" t="s">
        <v>1438</v>
      </c>
      <c r="F186" s="278" t="s">
        <v>1439</v>
      </c>
      <c r="G186" s="279" t="s">
        <v>179</v>
      </c>
      <c r="H186" s="280">
        <v>1</v>
      </c>
      <c r="I186" s="281"/>
      <c r="J186" s="282">
        <f>ROUND(I186*H186,2)</f>
        <v>0</v>
      </c>
      <c r="K186" s="283"/>
      <c r="L186" s="284"/>
      <c r="M186" s="285" t="s">
        <v>1</v>
      </c>
      <c r="N186" s="286" t="s">
        <v>43</v>
      </c>
      <c r="O186" s="91"/>
      <c r="P186" s="244">
        <f>O186*H186</f>
        <v>0</v>
      </c>
      <c r="Q186" s="244">
        <v>0.0138</v>
      </c>
      <c r="R186" s="244">
        <f>Q186*H186</f>
        <v>0.0138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270</v>
      </c>
      <c r="AT186" s="246" t="s">
        <v>154</v>
      </c>
      <c r="AU186" s="246" t="s">
        <v>88</v>
      </c>
      <c r="AY186" s="17" t="s">
        <v>147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86</v>
      </c>
      <c r="BK186" s="247">
        <f>ROUND(I186*H186,2)</f>
        <v>0</v>
      </c>
      <c r="BL186" s="17" t="s">
        <v>237</v>
      </c>
      <c r="BM186" s="246" t="s">
        <v>1440</v>
      </c>
    </row>
    <row r="187" s="2" customFormat="1" ht="21.75" customHeight="1">
      <c r="A187" s="38"/>
      <c r="B187" s="39"/>
      <c r="C187" s="234" t="s">
        <v>270</v>
      </c>
      <c r="D187" s="234" t="s">
        <v>148</v>
      </c>
      <c r="E187" s="235" t="s">
        <v>1441</v>
      </c>
      <c r="F187" s="236" t="s">
        <v>1442</v>
      </c>
      <c r="G187" s="237" t="s">
        <v>373</v>
      </c>
      <c r="H187" s="298"/>
      <c r="I187" s="239"/>
      <c r="J187" s="240">
        <f>ROUND(I187*H187,2)</f>
        <v>0</v>
      </c>
      <c r="K187" s="241"/>
      <c r="L187" s="44"/>
      <c r="M187" s="242" t="s">
        <v>1</v>
      </c>
      <c r="N187" s="243" t="s">
        <v>43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237</v>
      </c>
      <c r="AT187" s="246" t="s">
        <v>148</v>
      </c>
      <c r="AU187" s="246" t="s">
        <v>88</v>
      </c>
      <c r="AY187" s="17" t="s">
        <v>147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86</v>
      </c>
      <c r="BK187" s="247">
        <f>ROUND(I187*H187,2)</f>
        <v>0</v>
      </c>
      <c r="BL187" s="17" t="s">
        <v>237</v>
      </c>
      <c r="BM187" s="246" t="s">
        <v>1443</v>
      </c>
    </row>
    <row r="188" s="12" customFormat="1" ht="22.8" customHeight="1">
      <c r="A188" s="12"/>
      <c r="B188" s="220"/>
      <c r="C188" s="221"/>
      <c r="D188" s="222" t="s">
        <v>77</v>
      </c>
      <c r="E188" s="252" t="s">
        <v>495</v>
      </c>
      <c r="F188" s="252" t="s">
        <v>496</v>
      </c>
      <c r="G188" s="221"/>
      <c r="H188" s="221"/>
      <c r="I188" s="224"/>
      <c r="J188" s="253">
        <f>BK188</f>
        <v>0</v>
      </c>
      <c r="K188" s="221"/>
      <c r="L188" s="226"/>
      <c r="M188" s="227"/>
      <c r="N188" s="228"/>
      <c r="O188" s="228"/>
      <c r="P188" s="229">
        <f>SUM(P189:P193)</f>
        <v>0</v>
      </c>
      <c r="Q188" s="228"/>
      <c r="R188" s="229">
        <f>SUM(R189:R193)</f>
        <v>0.00155</v>
      </c>
      <c r="S188" s="228"/>
      <c r="T188" s="230">
        <f>SUM(T189:T193)</f>
        <v>0.02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1" t="s">
        <v>88</v>
      </c>
      <c r="AT188" s="232" t="s">
        <v>77</v>
      </c>
      <c r="AU188" s="232" t="s">
        <v>86</v>
      </c>
      <c r="AY188" s="231" t="s">
        <v>147</v>
      </c>
      <c r="BK188" s="233">
        <f>SUM(BK189:BK193)</f>
        <v>0</v>
      </c>
    </row>
    <row r="189" s="2" customFormat="1" ht="21.75" customHeight="1">
      <c r="A189" s="38"/>
      <c r="B189" s="39"/>
      <c r="C189" s="234" t="s">
        <v>328</v>
      </c>
      <c r="D189" s="234" t="s">
        <v>148</v>
      </c>
      <c r="E189" s="235" t="s">
        <v>961</v>
      </c>
      <c r="F189" s="236" t="s">
        <v>962</v>
      </c>
      <c r="G189" s="237" t="s">
        <v>179</v>
      </c>
      <c r="H189" s="238">
        <v>1</v>
      </c>
      <c r="I189" s="239"/>
      <c r="J189" s="240">
        <f>ROUND(I189*H189,2)</f>
        <v>0</v>
      </c>
      <c r="K189" s="241"/>
      <c r="L189" s="44"/>
      <c r="M189" s="242" t="s">
        <v>1</v>
      </c>
      <c r="N189" s="243" t="s">
        <v>43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237</v>
      </c>
      <c r="AT189" s="246" t="s">
        <v>148</v>
      </c>
      <c r="AU189" s="246" t="s">
        <v>88</v>
      </c>
      <c r="AY189" s="17" t="s">
        <v>147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86</v>
      </c>
      <c r="BK189" s="247">
        <f>ROUND(I189*H189,2)</f>
        <v>0</v>
      </c>
      <c r="BL189" s="17" t="s">
        <v>237</v>
      </c>
      <c r="BM189" s="246" t="s">
        <v>1444</v>
      </c>
    </row>
    <row r="190" s="2" customFormat="1" ht="21.75" customHeight="1">
      <c r="A190" s="38"/>
      <c r="B190" s="39"/>
      <c r="C190" s="276" t="s">
        <v>334</v>
      </c>
      <c r="D190" s="276" t="s">
        <v>154</v>
      </c>
      <c r="E190" s="277" t="s">
        <v>965</v>
      </c>
      <c r="F190" s="278" t="s">
        <v>1445</v>
      </c>
      <c r="G190" s="279" t="s">
        <v>179</v>
      </c>
      <c r="H190" s="280">
        <v>1</v>
      </c>
      <c r="I190" s="281"/>
      <c r="J190" s="282">
        <f>ROUND(I190*H190,2)</f>
        <v>0</v>
      </c>
      <c r="K190" s="283"/>
      <c r="L190" s="284"/>
      <c r="M190" s="285" t="s">
        <v>1</v>
      </c>
      <c r="N190" s="286" t="s">
        <v>43</v>
      </c>
      <c r="O190" s="91"/>
      <c r="P190" s="244">
        <f>O190*H190</f>
        <v>0</v>
      </c>
      <c r="Q190" s="244">
        <v>0.0014</v>
      </c>
      <c r="R190" s="244">
        <f>Q190*H190</f>
        <v>0.0014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270</v>
      </c>
      <c r="AT190" s="246" t="s">
        <v>154</v>
      </c>
      <c r="AU190" s="246" t="s">
        <v>88</v>
      </c>
      <c r="AY190" s="17" t="s">
        <v>147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86</v>
      </c>
      <c r="BK190" s="247">
        <f>ROUND(I190*H190,2)</f>
        <v>0</v>
      </c>
      <c r="BL190" s="17" t="s">
        <v>237</v>
      </c>
      <c r="BM190" s="246" t="s">
        <v>1446</v>
      </c>
    </row>
    <row r="191" s="2" customFormat="1" ht="21.75" customHeight="1">
      <c r="A191" s="38"/>
      <c r="B191" s="39"/>
      <c r="C191" s="276" t="s">
        <v>339</v>
      </c>
      <c r="D191" s="276" t="s">
        <v>154</v>
      </c>
      <c r="E191" s="277" t="s">
        <v>970</v>
      </c>
      <c r="F191" s="278" t="s">
        <v>971</v>
      </c>
      <c r="G191" s="279" t="s">
        <v>179</v>
      </c>
      <c r="H191" s="280">
        <v>1</v>
      </c>
      <c r="I191" s="281"/>
      <c r="J191" s="282">
        <f>ROUND(I191*H191,2)</f>
        <v>0</v>
      </c>
      <c r="K191" s="283"/>
      <c r="L191" s="284"/>
      <c r="M191" s="285" t="s">
        <v>1</v>
      </c>
      <c r="N191" s="286" t="s">
        <v>43</v>
      </c>
      <c r="O191" s="91"/>
      <c r="P191" s="244">
        <f>O191*H191</f>
        <v>0</v>
      </c>
      <c r="Q191" s="244">
        <v>0.00014999999999999999</v>
      </c>
      <c r="R191" s="244">
        <f>Q191*H191</f>
        <v>0.00014999999999999999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270</v>
      </c>
      <c r="AT191" s="246" t="s">
        <v>154</v>
      </c>
      <c r="AU191" s="246" t="s">
        <v>88</v>
      </c>
      <c r="AY191" s="17" t="s">
        <v>147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86</v>
      </c>
      <c r="BK191" s="247">
        <f>ROUND(I191*H191,2)</f>
        <v>0</v>
      </c>
      <c r="BL191" s="17" t="s">
        <v>237</v>
      </c>
      <c r="BM191" s="246" t="s">
        <v>1447</v>
      </c>
    </row>
    <row r="192" s="2" customFormat="1" ht="21.75" customHeight="1">
      <c r="A192" s="38"/>
      <c r="B192" s="39"/>
      <c r="C192" s="234" t="s">
        <v>343</v>
      </c>
      <c r="D192" s="234" t="s">
        <v>148</v>
      </c>
      <c r="E192" s="235" t="s">
        <v>1448</v>
      </c>
      <c r="F192" s="236" t="s">
        <v>1449</v>
      </c>
      <c r="G192" s="237" t="s">
        <v>998</v>
      </c>
      <c r="H192" s="238">
        <v>20</v>
      </c>
      <c r="I192" s="239"/>
      <c r="J192" s="240">
        <f>ROUND(I192*H192,2)</f>
        <v>0</v>
      </c>
      <c r="K192" s="241"/>
      <c r="L192" s="44"/>
      <c r="M192" s="242" t="s">
        <v>1</v>
      </c>
      <c r="N192" s="243" t="s">
        <v>43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0.001</v>
      </c>
      <c r="T192" s="245">
        <f>S192*H192</f>
        <v>0.02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237</v>
      </c>
      <c r="AT192" s="246" t="s">
        <v>148</v>
      </c>
      <c r="AU192" s="246" t="s">
        <v>88</v>
      </c>
      <c r="AY192" s="17" t="s">
        <v>147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86</v>
      </c>
      <c r="BK192" s="247">
        <f>ROUND(I192*H192,2)</f>
        <v>0</v>
      </c>
      <c r="BL192" s="17" t="s">
        <v>237</v>
      </c>
      <c r="BM192" s="246" t="s">
        <v>1450</v>
      </c>
    </row>
    <row r="193" s="2" customFormat="1" ht="21.75" customHeight="1">
      <c r="A193" s="38"/>
      <c r="B193" s="39"/>
      <c r="C193" s="234" t="s">
        <v>347</v>
      </c>
      <c r="D193" s="234" t="s">
        <v>148</v>
      </c>
      <c r="E193" s="235" t="s">
        <v>1451</v>
      </c>
      <c r="F193" s="236" t="s">
        <v>1452</v>
      </c>
      <c r="G193" s="237" t="s">
        <v>373</v>
      </c>
      <c r="H193" s="298"/>
      <c r="I193" s="239"/>
      <c r="J193" s="240">
        <f>ROUND(I193*H193,2)</f>
        <v>0</v>
      </c>
      <c r="K193" s="241"/>
      <c r="L193" s="44"/>
      <c r="M193" s="242" t="s">
        <v>1</v>
      </c>
      <c r="N193" s="243" t="s">
        <v>43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237</v>
      </c>
      <c r="AT193" s="246" t="s">
        <v>148</v>
      </c>
      <c r="AU193" s="246" t="s">
        <v>88</v>
      </c>
      <c r="AY193" s="17" t="s">
        <v>147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86</v>
      </c>
      <c r="BK193" s="247">
        <f>ROUND(I193*H193,2)</f>
        <v>0</v>
      </c>
      <c r="BL193" s="17" t="s">
        <v>237</v>
      </c>
      <c r="BM193" s="246" t="s">
        <v>1453</v>
      </c>
    </row>
    <row r="194" s="12" customFormat="1" ht="22.8" customHeight="1">
      <c r="A194" s="12"/>
      <c r="B194" s="220"/>
      <c r="C194" s="221"/>
      <c r="D194" s="222" t="s">
        <v>77</v>
      </c>
      <c r="E194" s="252" t="s">
        <v>1454</v>
      </c>
      <c r="F194" s="252" t="s">
        <v>1455</v>
      </c>
      <c r="G194" s="221"/>
      <c r="H194" s="221"/>
      <c r="I194" s="224"/>
      <c r="J194" s="253">
        <f>BK194</f>
        <v>0</v>
      </c>
      <c r="K194" s="221"/>
      <c r="L194" s="226"/>
      <c r="M194" s="227"/>
      <c r="N194" s="228"/>
      <c r="O194" s="228"/>
      <c r="P194" s="229">
        <f>SUM(P195:P204)</f>
        <v>0</v>
      </c>
      <c r="Q194" s="228"/>
      <c r="R194" s="229">
        <f>SUM(R195:R204)</f>
        <v>0.64450599999999991</v>
      </c>
      <c r="S194" s="228"/>
      <c r="T194" s="230">
        <f>SUM(T195:T204)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31" t="s">
        <v>88</v>
      </c>
      <c r="AT194" s="232" t="s">
        <v>77</v>
      </c>
      <c r="AU194" s="232" t="s">
        <v>86</v>
      </c>
      <c r="AY194" s="231" t="s">
        <v>147</v>
      </c>
      <c r="BK194" s="233">
        <f>SUM(BK195:BK204)</f>
        <v>0</v>
      </c>
    </row>
    <row r="195" s="2" customFormat="1" ht="21.75" customHeight="1">
      <c r="A195" s="38"/>
      <c r="B195" s="39"/>
      <c r="C195" s="234" t="s">
        <v>355</v>
      </c>
      <c r="D195" s="234" t="s">
        <v>148</v>
      </c>
      <c r="E195" s="235" t="s">
        <v>1456</v>
      </c>
      <c r="F195" s="236" t="s">
        <v>1457</v>
      </c>
      <c r="G195" s="237" t="s">
        <v>196</v>
      </c>
      <c r="H195" s="238">
        <v>16</v>
      </c>
      <c r="I195" s="239"/>
      <c r="J195" s="240">
        <f>ROUND(I195*H195,2)</f>
        <v>0</v>
      </c>
      <c r="K195" s="241"/>
      <c r="L195" s="44"/>
      <c r="M195" s="242" t="s">
        <v>1</v>
      </c>
      <c r="N195" s="243" t="s">
        <v>43</v>
      </c>
      <c r="O195" s="91"/>
      <c r="P195" s="244">
        <f>O195*H195</f>
        <v>0</v>
      </c>
      <c r="Q195" s="244">
        <v>0.00062</v>
      </c>
      <c r="R195" s="244">
        <f>Q195*H195</f>
        <v>0.00992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237</v>
      </c>
      <c r="AT195" s="246" t="s">
        <v>148</v>
      </c>
      <c r="AU195" s="246" t="s">
        <v>88</v>
      </c>
      <c r="AY195" s="17" t="s">
        <v>147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86</v>
      </c>
      <c r="BK195" s="247">
        <f>ROUND(I195*H195,2)</f>
        <v>0</v>
      </c>
      <c r="BL195" s="17" t="s">
        <v>237</v>
      </c>
      <c r="BM195" s="246" t="s">
        <v>1458</v>
      </c>
    </row>
    <row r="196" s="2" customFormat="1" ht="21.75" customHeight="1">
      <c r="A196" s="38"/>
      <c r="B196" s="39"/>
      <c r="C196" s="276" t="s">
        <v>361</v>
      </c>
      <c r="D196" s="276" t="s">
        <v>154</v>
      </c>
      <c r="E196" s="277" t="s">
        <v>1459</v>
      </c>
      <c r="F196" s="278" t="s">
        <v>1460</v>
      </c>
      <c r="G196" s="279" t="s">
        <v>179</v>
      </c>
      <c r="H196" s="280">
        <v>60</v>
      </c>
      <c r="I196" s="281"/>
      <c r="J196" s="282">
        <f>ROUND(I196*H196,2)</f>
        <v>0</v>
      </c>
      <c r="K196" s="283"/>
      <c r="L196" s="284"/>
      <c r="M196" s="285" t="s">
        <v>1</v>
      </c>
      <c r="N196" s="286" t="s">
        <v>43</v>
      </c>
      <c r="O196" s="91"/>
      <c r="P196" s="244">
        <f>O196*H196</f>
        <v>0</v>
      </c>
      <c r="Q196" s="244">
        <v>0.00036000000000000002</v>
      </c>
      <c r="R196" s="244">
        <f>Q196*H196</f>
        <v>0.021600000000000001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270</v>
      </c>
      <c r="AT196" s="246" t="s">
        <v>154</v>
      </c>
      <c r="AU196" s="246" t="s">
        <v>88</v>
      </c>
      <c r="AY196" s="17" t="s">
        <v>147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86</v>
      </c>
      <c r="BK196" s="247">
        <f>ROUND(I196*H196,2)</f>
        <v>0</v>
      </c>
      <c r="BL196" s="17" t="s">
        <v>237</v>
      </c>
      <c r="BM196" s="246" t="s">
        <v>1461</v>
      </c>
    </row>
    <row r="197" s="2" customFormat="1">
      <c r="A197" s="38"/>
      <c r="B197" s="39"/>
      <c r="C197" s="40"/>
      <c r="D197" s="248" t="s">
        <v>152</v>
      </c>
      <c r="E197" s="40"/>
      <c r="F197" s="249" t="s">
        <v>1462</v>
      </c>
      <c r="G197" s="40"/>
      <c r="H197" s="40"/>
      <c r="I197" s="144"/>
      <c r="J197" s="40"/>
      <c r="K197" s="40"/>
      <c r="L197" s="44"/>
      <c r="M197" s="250"/>
      <c r="N197" s="25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152</v>
      </c>
      <c r="AU197" s="17" t="s">
        <v>88</v>
      </c>
    </row>
    <row r="198" s="2" customFormat="1" ht="21.75" customHeight="1">
      <c r="A198" s="38"/>
      <c r="B198" s="39"/>
      <c r="C198" s="234" t="s">
        <v>365</v>
      </c>
      <c r="D198" s="234" t="s">
        <v>148</v>
      </c>
      <c r="E198" s="235" t="s">
        <v>1463</v>
      </c>
      <c r="F198" s="236" t="s">
        <v>1464</v>
      </c>
      <c r="G198" s="237" t="s">
        <v>214</v>
      </c>
      <c r="H198" s="238">
        <v>16.390000000000001</v>
      </c>
      <c r="I198" s="239"/>
      <c r="J198" s="240">
        <f>ROUND(I198*H198,2)</f>
        <v>0</v>
      </c>
      <c r="K198" s="241"/>
      <c r="L198" s="44"/>
      <c r="M198" s="242" t="s">
        <v>1</v>
      </c>
      <c r="N198" s="243" t="s">
        <v>43</v>
      </c>
      <c r="O198" s="91"/>
      <c r="P198" s="244">
        <f>O198*H198</f>
        <v>0</v>
      </c>
      <c r="Q198" s="244">
        <v>0.0063499999999999997</v>
      </c>
      <c r="R198" s="244">
        <f>Q198*H198</f>
        <v>0.1040765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237</v>
      </c>
      <c r="AT198" s="246" t="s">
        <v>148</v>
      </c>
      <c r="AU198" s="246" t="s">
        <v>88</v>
      </c>
      <c r="AY198" s="17" t="s">
        <v>147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86</v>
      </c>
      <c r="BK198" s="247">
        <f>ROUND(I198*H198,2)</f>
        <v>0</v>
      </c>
      <c r="BL198" s="17" t="s">
        <v>237</v>
      </c>
      <c r="BM198" s="246" t="s">
        <v>1465</v>
      </c>
    </row>
    <row r="199" s="2" customFormat="1" ht="33" customHeight="1">
      <c r="A199" s="38"/>
      <c r="B199" s="39"/>
      <c r="C199" s="276" t="s">
        <v>370</v>
      </c>
      <c r="D199" s="276" t="s">
        <v>154</v>
      </c>
      <c r="E199" s="277" t="s">
        <v>1466</v>
      </c>
      <c r="F199" s="278" t="s">
        <v>1467</v>
      </c>
      <c r="G199" s="279" t="s">
        <v>214</v>
      </c>
      <c r="H199" s="280">
        <v>18.029</v>
      </c>
      <c r="I199" s="281"/>
      <c r="J199" s="282">
        <f>ROUND(I199*H199,2)</f>
        <v>0</v>
      </c>
      <c r="K199" s="283"/>
      <c r="L199" s="284"/>
      <c r="M199" s="285" t="s">
        <v>1</v>
      </c>
      <c r="N199" s="286" t="s">
        <v>43</v>
      </c>
      <c r="O199" s="91"/>
      <c r="P199" s="244">
        <f>O199*H199</f>
        <v>0</v>
      </c>
      <c r="Q199" s="244">
        <v>0.019199999999999998</v>
      </c>
      <c r="R199" s="244">
        <f>Q199*H199</f>
        <v>0.34615679999999999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270</v>
      </c>
      <c r="AT199" s="246" t="s">
        <v>154</v>
      </c>
      <c r="AU199" s="246" t="s">
        <v>88</v>
      </c>
      <c r="AY199" s="17" t="s">
        <v>147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86</v>
      </c>
      <c r="BK199" s="247">
        <f>ROUND(I199*H199,2)</f>
        <v>0</v>
      </c>
      <c r="BL199" s="17" t="s">
        <v>237</v>
      </c>
      <c r="BM199" s="246" t="s">
        <v>1468</v>
      </c>
    </row>
    <row r="200" s="13" customFormat="1">
      <c r="A200" s="13"/>
      <c r="B200" s="254"/>
      <c r="C200" s="255"/>
      <c r="D200" s="248" t="s">
        <v>171</v>
      </c>
      <c r="E200" s="255"/>
      <c r="F200" s="257" t="s">
        <v>1469</v>
      </c>
      <c r="G200" s="255"/>
      <c r="H200" s="258">
        <v>18.029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4" t="s">
        <v>171</v>
      </c>
      <c r="AU200" s="264" t="s">
        <v>88</v>
      </c>
      <c r="AV200" s="13" t="s">
        <v>88</v>
      </c>
      <c r="AW200" s="13" t="s">
        <v>4</v>
      </c>
      <c r="AX200" s="13" t="s">
        <v>86</v>
      </c>
      <c r="AY200" s="264" t="s">
        <v>147</v>
      </c>
    </row>
    <row r="201" s="2" customFormat="1" ht="16.5" customHeight="1">
      <c r="A201" s="38"/>
      <c r="B201" s="39"/>
      <c r="C201" s="234" t="s">
        <v>377</v>
      </c>
      <c r="D201" s="234" t="s">
        <v>148</v>
      </c>
      <c r="E201" s="235" t="s">
        <v>1470</v>
      </c>
      <c r="F201" s="236" t="s">
        <v>1471</v>
      </c>
      <c r="G201" s="237" t="s">
        <v>214</v>
      </c>
      <c r="H201" s="238">
        <v>16.390000000000001</v>
      </c>
      <c r="I201" s="239"/>
      <c r="J201" s="240">
        <f>ROUND(I201*H201,2)</f>
        <v>0</v>
      </c>
      <c r="K201" s="241"/>
      <c r="L201" s="44"/>
      <c r="M201" s="242" t="s">
        <v>1</v>
      </c>
      <c r="N201" s="243" t="s">
        <v>43</v>
      </c>
      <c r="O201" s="91"/>
      <c r="P201" s="244">
        <f>O201*H201</f>
        <v>0</v>
      </c>
      <c r="Q201" s="244">
        <v>0.00029999999999999997</v>
      </c>
      <c r="R201" s="244">
        <f>Q201*H201</f>
        <v>0.0049169999999999995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237</v>
      </c>
      <c r="AT201" s="246" t="s">
        <v>148</v>
      </c>
      <c r="AU201" s="246" t="s">
        <v>88</v>
      </c>
      <c r="AY201" s="17" t="s">
        <v>147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86</v>
      </c>
      <c r="BK201" s="247">
        <f>ROUND(I201*H201,2)</f>
        <v>0</v>
      </c>
      <c r="BL201" s="17" t="s">
        <v>237</v>
      </c>
      <c r="BM201" s="246" t="s">
        <v>1472</v>
      </c>
    </row>
    <row r="202" s="2" customFormat="1" ht="21.75" customHeight="1">
      <c r="A202" s="38"/>
      <c r="B202" s="39"/>
      <c r="C202" s="234" t="s">
        <v>382</v>
      </c>
      <c r="D202" s="234" t="s">
        <v>148</v>
      </c>
      <c r="E202" s="235" t="s">
        <v>1473</v>
      </c>
      <c r="F202" s="236" t="s">
        <v>1474</v>
      </c>
      <c r="G202" s="237" t="s">
        <v>214</v>
      </c>
      <c r="H202" s="238">
        <v>16.390000000000001</v>
      </c>
      <c r="I202" s="239"/>
      <c r="J202" s="240">
        <f>ROUND(I202*H202,2)</f>
        <v>0</v>
      </c>
      <c r="K202" s="241"/>
      <c r="L202" s="44"/>
      <c r="M202" s="242" t="s">
        <v>1</v>
      </c>
      <c r="N202" s="243" t="s">
        <v>43</v>
      </c>
      <c r="O202" s="91"/>
      <c r="P202" s="244">
        <f>O202*H202</f>
        <v>0</v>
      </c>
      <c r="Q202" s="244">
        <v>0.0077000000000000002</v>
      </c>
      <c r="R202" s="244">
        <f>Q202*H202</f>
        <v>0.12620300000000001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237</v>
      </c>
      <c r="AT202" s="246" t="s">
        <v>148</v>
      </c>
      <c r="AU202" s="246" t="s">
        <v>88</v>
      </c>
      <c r="AY202" s="17" t="s">
        <v>147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86</v>
      </c>
      <c r="BK202" s="247">
        <f>ROUND(I202*H202,2)</f>
        <v>0</v>
      </c>
      <c r="BL202" s="17" t="s">
        <v>237</v>
      </c>
      <c r="BM202" s="246" t="s">
        <v>1475</v>
      </c>
    </row>
    <row r="203" s="2" customFormat="1" ht="21.75" customHeight="1">
      <c r="A203" s="38"/>
      <c r="B203" s="39"/>
      <c r="C203" s="234" t="s">
        <v>388</v>
      </c>
      <c r="D203" s="234" t="s">
        <v>148</v>
      </c>
      <c r="E203" s="235" t="s">
        <v>1476</v>
      </c>
      <c r="F203" s="236" t="s">
        <v>1477</v>
      </c>
      <c r="G203" s="237" t="s">
        <v>214</v>
      </c>
      <c r="H203" s="238">
        <v>16.390000000000001</v>
      </c>
      <c r="I203" s="239"/>
      <c r="J203" s="240">
        <f>ROUND(I203*H203,2)</f>
        <v>0</v>
      </c>
      <c r="K203" s="241"/>
      <c r="L203" s="44"/>
      <c r="M203" s="242" t="s">
        <v>1</v>
      </c>
      <c r="N203" s="243" t="s">
        <v>43</v>
      </c>
      <c r="O203" s="91"/>
      <c r="P203" s="244">
        <f>O203*H203</f>
        <v>0</v>
      </c>
      <c r="Q203" s="244">
        <v>0.0019300000000000001</v>
      </c>
      <c r="R203" s="244">
        <f>Q203*H203</f>
        <v>0.0316327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237</v>
      </c>
      <c r="AT203" s="246" t="s">
        <v>148</v>
      </c>
      <c r="AU203" s="246" t="s">
        <v>88</v>
      </c>
      <c r="AY203" s="17" t="s">
        <v>147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86</v>
      </c>
      <c r="BK203" s="247">
        <f>ROUND(I203*H203,2)</f>
        <v>0</v>
      </c>
      <c r="BL203" s="17" t="s">
        <v>237</v>
      </c>
      <c r="BM203" s="246" t="s">
        <v>1478</v>
      </c>
    </row>
    <row r="204" s="2" customFormat="1" ht="21.75" customHeight="1">
      <c r="A204" s="38"/>
      <c r="B204" s="39"/>
      <c r="C204" s="234" t="s">
        <v>393</v>
      </c>
      <c r="D204" s="234" t="s">
        <v>148</v>
      </c>
      <c r="E204" s="235" t="s">
        <v>1479</v>
      </c>
      <c r="F204" s="236" t="s">
        <v>1480</v>
      </c>
      <c r="G204" s="237" t="s">
        <v>373</v>
      </c>
      <c r="H204" s="298"/>
      <c r="I204" s="239"/>
      <c r="J204" s="240">
        <f>ROUND(I204*H204,2)</f>
        <v>0</v>
      </c>
      <c r="K204" s="241"/>
      <c r="L204" s="44"/>
      <c r="M204" s="242" t="s">
        <v>1</v>
      </c>
      <c r="N204" s="243" t="s">
        <v>43</v>
      </c>
      <c r="O204" s="91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237</v>
      </c>
      <c r="AT204" s="246" t="s">
        <v>148</v>
      </c>
      <c r="AU204" s="246" t="s">
        <v>88</v>
      </c>
      <c r="AY204" s="17" t="s">
        <v>147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86</v>
      </c>
      <c r="BK204" s="247">
        <f>ROUND(I204*H204,2)</f>
        <v>0</v>
      </c>
      <c r="BL204" s="17" t="s">
        <v>237</v>
      </c>
      <c r="BM204" s="246" t="s">
        <v>1481</v>
      </c>
    </row>
    <row r="205" s="12" customFormat="1" ht="22.8" customHeight="1">
      <c r="A205" s="12"/>
      <c r="B205" s="220"/>
      <c r="C205" s="221"/>
      <c r="D205" s="222" t="s">
        <v>77</v>
      </c>
      <c r="E205" s="252" t="s">
        <v>1310</v>
      </c>
      <c r="F205" s="252" t="s">
        <v>1311</v>
      </c>
      <c r="G205" s="221"/>
      <c r="H205" s="221"/>
      <c r="I205" s="224"/>
      <c r="J205" s="253">
        <f>BK205</f>
        <v>0</v>
      </c>
      <c r="K205" s="221"/>
      <c r="L205" s="226"/>
      <c r="M205" s="227"/>
      <c r="N205" s="228"/>
      <c r="O205" s="228"/>
      <c r="P205" s="229">
        <f>SUM(P206:P214)</f>
        <v>0</v>
      </c>
      <c r="Q205" s="228"/>
      <c r="R205" s="229">
        <f>SUM(R206:R214)</f>
        <v>0.0035599999999999998</v>
      </c>
      <c r="S205" s="228"/>
      <c r="T205" s="230">
        <f>SUM(T206:T214)</f>
        <v>0.040975000000000004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1" t="s">
        <v>88</v>
      </c>
      <c r="AT205" s="232" t="s">
        <v>77</v>
      </c>
      <c r="AU205" s="232" t="s">
        <v>86</v>
      </c>
      <c r="AY205" s="231" t="s">
        <v>147</v>
      </c>
      <c r="BK205" s="233">
        <f>SUM(BK206:BK214)</f>
        <v>0</v>
      </c>
    </row>
    <row r="206" s="2" customFormat="1" ht="16.5" customHeight="1">
      <c r="A206" s="38"/>
      <c r="B206" s="39"/>
      <c r="C206" s="234" t="s">
        <v>397</v>
      </c>
      <c r="D206" s="234" t="s">
        <v>148</v>
      </c>
      <c r="E206" s="235" t="s">
        <v>1482</v>
      </c>
      <c r="F206" s="236" t="s">
        <v>1483</v>
      </c>
      <c r="G206" s="237" t="s">
        <v>214</v>
      </c>
      <c r="H206" s="238">
        <v>16.390000000000001</v>
      </c>
      <c r="I206" s="239"/>
      <c r="J206" s="240">
        <f>ROUND(I206*H206,2)</f>
        <v>0</v>
      </c>
      <c r="K206" s="241"/>
      <c r="L206" s="44"/>
      <c r="M206" s="242" t="s">
        <v>1</v>
      </c>
      <c r="N206" s="243" t="s">
        <v>43</v>
      </c>
      <c r="O206" s="91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237</v>
      </c>
      <c r="AT206" s="246" t="s">
        <v>148</v>
      </c>
      <c r="AU206" s="246" t="s">
        <v>88</v>
      </c>
      <c r="AY206" s="17" t="s">
        <v>147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86</v>
      </c>
      <c r="BK206" s="247">
        <f>ROUND(I206*H206,2)</f>
        <v>0</v>
      </c>
      <c r="BL206" s="17" t="s">
        <v>237</v>
      </c>
      <c r="BM206" s="246" t="s">
        <v>1484</v>
      </c>
    </row>
    <row r="207" s="2" customFormat="1" ht="16.5" customHeight="1">
      <c r="A207" s="38"/>
      <c r="B207" s="39"/>
      <c r="C207" s="234" t="s">
        <v>403</v>
      </c>
      <c r="D207" s="234" t="s">
        <v>148</v>
      </c>
      <c r="E207" s="235" t="s">
        <v>1485</v>
      </c>
      <c r="F207" s="236" t="s">
        <v>1486</v>
      </c>
      <c r="G207" s="237" t="s">
        <v>214</v>
      </c>
      <c r="H207" s="238">
        <v>0.59999999999999998</v>
      </c>
      <c r="I207" s="239"/>
      <c r="J207" s="240">
        <f>ROUND(I207*H207,2)</f>
        <v>0</v>
      </c>
      <c r="K207" s="241"/>
      <c r="L207" s="44"/>
      <c r="M207" s="242" t="s">
        <v>1</v>
      </c>
      <c r="N207" s="243" t="s">
        <v>43</v>
      </c>
      <c r="O207" s="91"/>
      <c r="P207" s="244">
        <f>O207*H207</f>
        <v>0</v>
      </c>
      <c r="Q207" s="244">
        <v>0.00059999999999999995</v>
      </c>
      <c r="R207" s="244">
        <f>Q207*H207</f>
        <v>0.00035999999999999997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237</v>
      </c>
      <c r="AT207" s="246" t="s">
        <v>148</v>
      </c>
      <c r="AU207" s="246" t="s">
        <v>88</v>
      </c>
      <c r="AY207" s="17" t="s">
        <v>147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86</v>
      </c>
      <c r="BK207" s="247">
        <f>ROUND(I207*H207,2)</f>
        <v>0</v>
      </c>
      <c r="BL207" s="17" t="s">
        <v>237</v>
      </c>
      <c r="BM207" s="246" t="s">
        <v>1487</v>
      </c>
    </row>
    <row r="208" s="13" customFormat="1">
      <c r="A208" s="13"/>
      <c r="B208" s="254"/>
      <c r="C208" s="255"/>
      <c r="D208" s="248" t="s">
        <v>171</v>
      </c>
      <c r="E208" s="256" t="s">
        <v>1</v>
      </c>
      <c r="F208" s="257" t="s">
        <v>1488</v>
      </c>
      <c r="G208" s="255"/>
      <c r="H208" s="258">
        <v>0.59999999999999998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4" t="s">
        <v>171</v>
      </c>
      <c r="AU208" s="264" t="s">
        <v>88</v>
      </c>
      <c r="AV208" s="13" t="s">
        <v>88</v>
      </c>
      <c r="AW208" s="13" t="s">
        <v>34</v>
      </c>
      <c r="AX208" s="13" t="s">
        <v>86</v>
      </c>
      <c r="AY208" s="264" t="s">
        <v>147</v>
      </c>
    </row>
    <row r="209" s="2" customFormat="1" ht="21.75" customHeight="1">
      <c r="A209" s="38"/>
      <c r="B209" s="39"/>
      <c r="C209" s="276" t="s">
        <v>407</v>
      </c>
      <c r="D209" s="276" t="s">
        <v>154</v>
      </c>
      <c r="E209" s="277" t="s">
        <v>1489</v>
      </c>
      <c r="F209" s="278" t="s">
        <v>1490</v>
      </c>
      <c r="G209" s="279" t="s">
        <v>214</v>
      </c>
      <c r="H209" s="280">
        <v>0.59999999999999998</v>
      </c>
      <c r="I209" s="281"/>
      <c r="J209" s="282">
        <f>ROUND(I209*H209,2)</f>
        <v>0</v>
      </c>
      <c r="K209" s="283"/>
      <c r="L209" s="284"/>
      <c r="M209" s="285" t="s">
        <v>1</v>
      </c>
      <c r="N209" s="286" t="s">
        <v>43</v>
      </c>
      <c r="O209" s="91"/>
      <c r="P209" s="244">
        <f>O209*H209</f>
        <v>0</v>
      </c>
      <c r="Q209" s="244">
        <v>0.0041999999999999997</v>
      </c>
      <c r="R209" s="244">
        <f>Q209*H209</f>
        <v>0.0025199999999999997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270</v>
      </c>
      <c r="AT209" s="246" t="s">
        <v>154</v>
      </c>
      <c r="AU209" s="246" t="s">
        <v>88</v>
      </c>
      <c r="AY209" s="17" t="s">
        <v>147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86</v>
      </c>
      <c r="BK209" s="247">
        <f>ROUND(I209*H209,2)</f>
        <v>0</v>
      </c>
      <c r="BL209" s="17" t="s">
        <v>237</v>
      </c>
      <c r="BM209" s="246" t="s">
        <v>1491</v>
      </c>
    </row>
    <row r="210" s="2" customFormat="1" ht="16.5" customHeight="1">
      <c r="A210" s="38"/>
      <c r="B210" s="39"/>
      <c r="C210" s="276" t="s">
        <v>411</v>
      </c>
      <c r="D210" s="276" t="s">
        <v>154</v>
      </c>
      <c r="E210" s="277" t="s">
        <v>1492</v>
      </c>
      <c r="F210" s="278" t="s">
        <v>1493</v>
      </c>
      <c r="G210" s="279" t="s">
        <v>196</v>
      </c>
      <c r="H210" s="280">
        <v>3.3999999999999999</v>
      </c>
      <c r="I210" s="281"/>
      <c r="J210" s="282">
        <f>ROUND(I210*H210,2)</f>
        <v>0</v>
      </c>
      <c r="K210" s="283"/>
      <c r="L210" s="284"/>
      <c r="M210" s="285" t="s">
        <v>1</v>
      </c>
      <c r="N210" s="286" t="s">
        <v>43</v>
      </c>
      <c r="O210" s="91"/>
      <c r="P210" s="244">
        <f>O210*H210</f>
        <v>0</v>
      </c>
      <c r="Q210" s="244">
        <v>0.00020000000000000001</v>
      </c>
      <c r="R210" s="244">
        <f>Q210*H210</f>
        <v>0.00068000000000000005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270</v>
      </c>
      <c r="AT210" s="246" t="s">
        <v>154</v>
      </c>
      <c r="AU210" s="246" t="s">
        <v>88</v>
      </c>
      <c r="AY210" s="17" t="s">
        <v>147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86</v>
      </c>
      <c r="BK210" s="247">
        <f>ROUND(I210*H210,2)</f>
        <v>0</v>
      </c>
      <c r="BL210" s="17" t="s">
        <v>237</v>
      </c>
      <c r="BM210" s="246" t="s">
        <v>1494</v>
      </c>
    </row>
    <row r="211" s="13" customFormat="1">
      <c r="A211" s="13"/>
      <c r="B211" s="254"/>
      <c r="C211" s="255"/>
      <c r="D211" s="248" t="s">
        <v>171</v>
      </c>
      <c r="E211" s="256" t="s">
        <v>1</v>
      </c>
      <c r="F211" s="257" t="s">
        <v>1495</v>
      </c>
      <c r="G211" s="255"/>
      <c r="H211" s="258">
        <v>3.3999999999999999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4" t="s">
        <v>171</v>
      </c>
      <c r="AU211" s="264" t="s">
        <v>88</v>
      </c>
      <c r="AV211" s="13" t="s">
        <v>88</v>
      </c>
      <c r="AW211" s="13" t="s">
        <v>34</v>
      </c>
      <c r="AX211" s="13" t="s">
        <v>86</v>
      </c>
      <c r="AY211" s="264" t="s">
        <v>147</v>
      </c>
    </row>
    <row r="212" s="2" customFormat="1" ht="21.75" customHeight="1">
      <c r="A212" s="38"/>
      <c r="B212" s="39"/>
      <c r="C212" s="234" t="s">
        <v>415</v>
      </c>
      <c r="D212" s="234" t="s">
        <v>148</v>
      </c>
      <c r="E212" s="235" t="s">
        <v>1312</v>
      </c>
      <c r="F212" s="236" t="s">
        <v>1313</v>
      </c>
      <c r="G212" s="237" t="s">
        <v>214</v>
      </c>
      <c r="H212" s="238">
        <v>16.390000000000001</v>
      </c>
      <c r="I212" s="239"/>
      <c r="J212" s="240">
        <f>ROUND(I212*H212,2)</f>
        <v>0</v>
      </c>
      <c r="K212" s="241"/>
      <c r="L212" s="44"/>
      <c r="M212" s="242" t="s">
        <v>1</v>
      </c>
      <c r="N212" s="243" t="s">
        <v>43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0.0025000000000000001</v>
      </c>
      <c r="T212" s="245">
        <f>S212*H212</f>
        <v>0.040975000000000004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237</v>
      </c>
      <c r="AT212" s="246" t="s">
        <v>148</v>
      </c>
      <c r="AU212" s="246" t="s">
        <v>88</v>
      </c>
      <c r="AY212" s="17" t="s">
        <v>147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86</v>
      </c>
      <c r="BK212" s="247">
        <f>ROUND(I212*H212,2)</f>
        <v>0</v>
      </c>
      <c r="BL212" s="17" t="s">
        <v>237</v>
      </c>
      <c r="BM212" s="246" t="s">
        <v>1496</v>
      </c>
    </row>
    <row r="213" s="2" customFormat="1" ht="16.5" customHeight="1">
      <c r="A213" s="38"/>
      <c r="B213" s="39"/>
      <c r="C213" s="234" t="s">
        <v>420</v>
      </c>
      <c r="D213" s="234" t="s">
        <v>148</v>
      </c>
      <c r="E213" s="235" t="s">
        <v>1497</v>
      </c>
      <c r="F213" s="236" t="s">
        <v>1498</v>
      </c>
      <c r="G213" s="237" t="s">
        <v>214</v>
      </c>
      <c r="H213" s="238">
        <v>16.390000000000001</v>
      </c>
      <c r="I213" s="239"/>
      <c r="J213" s="240">
        <f>ROUND(I213*H213,2)</f>
        <v>0</v>
      </c>
      <c r="K213" s="241"/>
      <c r="L213" s="44"/>
      <c r="M213" s="242" t="s">
        <v>1</v>
      </c>
      <c r="N213" s="243" t="s">
        <v>43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237</v>
      </c>
      <c r="AT213" s="246" t="s">
        <v>148</v>
      </c>
      <c r="AU213" s="246" t="s">
        <v>88</v>
      </c>
      <c r="AY213" s="17" t="s">
        <v>147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86</v>
      </c>
      <c r="BK213" s="247">
        <f>ROUND(I213*H213,2)</f>
        <v>0</v>
      </c>
      <c r="BL213" s="17" t="s">
        <v>237</v>
      </c>
      <c r="BM213" s="246" t="s">
        <v>1499</v>
      </c>
    </row>
    <row r="214" s="2" customFormat="1" ht="21.75" customHeight="1">
      <c r="A214" s="38"/>
      <c r="B214" s="39"/>
      <c r="C214" s="234" t="s">
        <v>424</v>
      </c>
      <c r="D214" s="234" t="s">
        <v>148</v>
      </c>
      <c r="E214" s="235" t="s">
        <v>1315</v>
      </c>
      <c r="F214" s="236" t="s">
        <v>1316</v>
      </c>
      <c r="G214" s="237" t="s">
        <v>373</v>
      </c>
      <c r="H214" s="298"/>
      <c r="I214" s="239"/>
      <c r="J214" s="240">
        <f>ROUND(I214*H214,2)</f>
        <v>0</v>
      </c>
      <c r="K214" s="241"/>
      <c r="L214" s="44"/>
      <c r="M214" s="242" t="s">
        <v>1</v>
      </c>
      <c r="N214" s="243" t="s">
        <v>43</v>
      </c>
      <c r="O214" s="91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237</v>
      </c>
      <c r="AT214" s="246" t="s">
        <v>148</v>
      </c>
      <c r="AU214" s="246" t="s">
        <v>88</v>
      </c>
      <c r="AY214" s="17" t="s">
        <v>147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86</v>
      </c>
      <c r="BK214" s="247">
        <f>ROUND(I214*H214,2)</f>
        <v>0</v>
      </c>
      <c r="BL214" s="17" t="s">
        <v>237</v>
      </c>
      <c r="BM214" s="246" t="s">
        <v>1500</v>
      </c>
    </row>
    <row r="215" s="12" customFormat="1" ht="22.8" customHeight="1">
      <c r="A215" s="12"/>
      <c r="B215" s="220"/>
      <c r="C215" s="221"/>
      <c r="D215" s="222" t="s">
        <v>77</v>
      </c>
      <c r="E215" s="252" t="s">
        <v>518</v>
      </c>
      <c r="F215" s="252" t="s">
        <v>1025</v>
      </c>
      <c r="G215" s="221"/>
      <c r="H215" s="221"/>
      <c r="I215" s="224"/>
      <c r="J215" s="253">
        <f>BK215</f>
        <v>0</v>
      </c>
      <c r="K215" s="221"/>
      <c r="L215" s="226"/>
      <c r="M215" s="227"/>
      <c r="N215" s="228"/>
      <c r="O215" s="228"/>
      <c r="P215" s="229">
        <f>SUM(P216:P218)</f>
        <v>0</v>
      </c>
      <c r="Q215" s="228"/>
      <c r="R215" s="229">
        <f>SUM(R216:R218)</f>
        <v>0.0066</v>
      </c>
      <c r="S215" s="228"/>
      <c r="T215" s="230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1" t="s">
        <v>88</v>
      </c>
      <c r="AT215" s="232" t="s">
        <v>77</v>
      </c>
      <c r="AU215" s="232" t="s">
        <v>86</v>
      </c>
      <c r="AY215" s="231" t="s">
        <v>147</v>
      </c>
      <c r="BK215" s="233">
        <f>SUM(BK216:BK218)</f>
        <v>0</v>
      </c>
    </row>
    <row r="216" s="2" customFormat="1" ht="16.5" customHeight="1">
      <c r="A216" s="38"/>
      <c r="B216" s="39"/>
      <c r="C216" s="234" t="s">
        <v>429</v>
      </c>
      <c r="D216" s="234" t="s">
        <v>148</v>
      </c>
      <c r="E216" s="235" t="s">
        <v>1501</v>
      </c>
      <c r="F216" s="236" t="s">
        <v>1502</v>
      </c>
      <c r="G216" s="237" t="s">
        <v>214</v>
      </c>
      <c r="H216" s="238">
        <v>10</v>
      </c>
      <c r="I216" s="239"/>
      <c r="J216" s="240">
        <f>ROUND(I216*H216,2)</f>
        <v>0</v>
      </c>
      <c r="K216" s="241"/>
      <c r="L216" s="44"/>
      <c r="M216" s="242" t="s">
        <v>1</v>
      </c>
      <c r="N216" s="243" t="s">
        <v>43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237</v>
      </c>
      <c r="AT216" s="246" t="s">
        <v>148</v>
      </c>
      <c r="AU216" s="246" t="s">
        <v>88</v>
      </c>
      <c r="AY216" s="17" t="s">
        <v>147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86</v>
      </c>
      <c r="BK216" s="247">
        <f>ROUND(I216*H216,2)</f>
        <v>0</v>
      </c>
      <c r="BL216" s="17" t="s">
        <v>237</v>
      </c>
      <c r="BM216" s="246" t="s">
        <v>1503</v>
      </c>
    </row>
    <row r="217" s="13" customFormat="1">
      <c r="A217" s="13"/>
      <c r="B217" s="254"/>
      <c r="C217" s="255"/>
      <c r="D217" s="248" t="s">
        <v>171</v>
      </c>
      <c r="E217" s="256" t="s">
        <v>1</v>
      </c>
      <c r="F217" s="257" t="s">
        <v>1504</v>
      </c>
      <c r="G217" s="255"/>
      <c r="H217" s="258">
        <v>10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4" t="s">
        <v>171</v>
      </c>
      <c r="AU217" s="264" t="s">
        <v>88</v>
      </c>
      <c r="AV217" s="13" t="s">
        <v>88</v>
      </c>
      <c r="AW217" s="13" t="s">
        <v>34</v>
      </c>
      <c r="AX217" s="13" t="s">
        <v>86</v>
      </c>
      <c r="AY217" s="264" t="s">
        <v>147</v>
      </c>
    </row>
    <row r="218" s="2" customFormat="1" ht="21.75" customHeight="1">
      <c r="A218" s="38"/>
      <c r="B218" s="39"/>
      <c r="C218" s="234" t="s">
        <v>433</v>
      </c>
      <c r="D218" s="234" t="s">
        <v>148</v>
      </c>
      <c r="E218" s="235" t="s">
        <v>1029</v>
      </c>
      <c r="F218" s="236" t="s">
        <v>1505</v>
      </c>
      <c r="G218" s="237" t="s">
        <v>214</v>
      </c>
      <c r="H218" s="238">
        <v>10</v>
      </c>
      <c r="I218" s="239"/>
      <c r="J218" s="240">
        <f>ROUND(I218*H218,2)</f>
        <v>0</v>
      </c>
      <c r="K218" s="241"/>
      <c r="L218" s="44"/>
      <c r="M218" s="242" t="s">
        <v>1</v>
      </c>
      <c r="N218" s="243" t="s">
        <v>43</v>
      </c>
      <c r="O218" s="91"/>
      <c r="P218" s="244">
        <f>O218*H218</f>
        <v>0</v>
      </c>
      <c r="Q218" s="244">
        <v>0.00066</v>
      </c>
      <c r="R218" s="244">
        <f>Q218*H218</f>
        <v>0.0066</v>
      </c>
      <c r="S218" s="244">
        <v>0</v>
      </c>
      <c r="T218" s="24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6" t="s">
        <v>237</v>
      </c>
      <c r="AT218" s="246" t="s">
        <v>148</v>
      </c>
      <c r="AU218" s="246" t="s">
        <v>88</v>
      </c>
      <c r="AY218" s="17" t="s">
        <v>147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7" t="s">
        <v>86</v>
      </c>
      <c r="BK218" s="247">
        <f>ROUND(I218*H218,2)</f>
        <v>0</v>
      </c>
      <c r="BL218" s="17" t="s">
        <v>237</v>
      </c>
      <c r="BM218" s="246" t="s">
        <v>1506</v>
      </c>
    </row>
    <row r="219" s="12" customFormat="1" ht="22.8" customHeight="1">
      <c r="A219" s="12"/>
      <c r="B219" s="220"/>
      <c r="C219" s="221"/>
      <c r="D219" s="222" t="s">
        <v>77</v>
      </c>
      <c r="E219" s="252" t="s">
        <v>1507</v>
      </c>
      <c r="F219" s="252" t="s">
        <v>1508</v>
      </c>
      <c r="G219" s="221"/>
      <c r="H219" s="221"/>
      <c r="I219" s="224"/>
      <c r="J219" s="253">
        <f>BK219</f>
        <v>0</v>
      </c>
      <c r="K219" s="221"/>
      <c r="L219" s="226"/>
      <c r="M219" s="227"/>
      <c r="N219" s="228"/>
      <c r="O219" s="228"/>
      <c r="P219" s="229">
        <f>SUM(P220:P226)</f>
        <v>0</v>
      </c>
      <c r="Q219" s="228"/>
      <c r="R219" s="229">
        <f>SUM(R220:R226)</f>
        <v>0.095941100000000001</v>
      </c>
      <c r="S219" s="228"/>
      <c r="T219" s="230">
        <f>SUM(T220:T226)</f>
        <v>0.0199609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1" t="s">
        <v>88</v>
      </c>
      <c r="AT219" s="232" t="s">
        <v>77</v>
      </c>
      <c r="AU219" s="232" t="s">
        <v>86</v>
      </c>
      <c r="AY219" s="231" t="s">
        <v>147</v>
      </c>
      <c r="BK219" s="233">
        <f>SUM(BK220:BK226)</f>
        <v>0</v>
      </c>
    </row>
    <row r="220" s="2" customFormat="1" ht="21.75" customHeight="1">
      <c r="A220" s="38"/>
      <c r="B220" s="39"/>
      <c r="C220" s="234" t="s">
        <v>437</v>
      </c>
      <c r="D220" s="234" t="s">
        <v>148</v>
      </c>
      <c r="E220" s="235" t="s">
        <v>1509</v>
      </c>
      <c r="F220" s="236" t="s">
        <v>1510</v>
      </c>
      <c r="G220" s="237" t="s">
        <v>186</v>
      </c>
      <c r="H220" s="238">
        <v>1</v>
      </c>
      <c r="I220" s="239"/>
      <c r="J220" s="240">
        <f>ROUND(I220*H220,2)</f>
        <v>0</v>
      </c>
      <c r="K220" s="241"/>
      <c r="L220" s="44"/>
      <c r="M220" s="242" t="s">
        <v>1</v>
      </c>
      <c r="N220" s="243" t="s">
        <v>43</v>
      </c>
      <c r="O220" s="91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237</v>
      </c>
      <c r="AT220" s="246" t="s">
        <v>148</v>
      </c>
      <c r="AU220" s="246" t="s">
        <v>88</v>
      </c>
      <c r="AY220" s="17" t="s">
        <v>147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86</v>
      </c>
      <c r="BK220" s="247">
        <f>ROUND(I220*H220,2)</f>
        <v>0</v>
      </c>
      <c r="BL220" s="17" t="s">
        <v>237</v>
      </c>
      <c r="BM220" s="246" t="s">
        <v>1511</v>
      </c>
    </row>
    <row r="221" s="2" customFormat="1" ht="16.5" customHeight="1">
      <c r="A221" s="38"/>
      <c r="B221" s="39"/>
      <c r="C221" s="234" t="s">
        <v>441</v>
      </c>
      <c r="D221" s="234" t="s">
        <v>148</v>
      </c>
      <c r="E221" s="235" t="s">
        <v>1512</v>
      </c>
      <c r="F221" s="236" t="s">
        <v>1513</v>
      </c>
      <c r="G221" s="237" t="s">
        <v>214</v>
      </c>
      <c r="H221" s="238">
        <v>64.390000000000001</v>
      </c>
      <c r="I221" s="239"/>
      <c r="J221" s="240">
        <f>ROUND(I221*H221,2)</f>
        <v>0</v>
      </c>
      <c r="K221" s="241"/>
      <c r="L221" s="44"/>
      <c r="M221" s="242" t="s">
        <v>1</v>
      </c>
      <c r="N221" s="243" t="s">
        <v>43</v>
      </c>
      <c r="O221" s="91"/>
      <c r="P221" s="244">
        <f>O221*H221</f>
        <v>0</v>
      </c>
      <c r="Q221" s="244">
        <v>0.001</v>
      </c>
      <c r="R221" s="244">
        <f>Q221*H221</f>
        <v>0.064390000000000003</v>
      </c>
      <c r="S221" s="244">
        <v>0.00031</v>
      </c>
      <c r="T221" s="245">
        <f>S221*H221</f>
        <v>0.0199609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237</v>
      </c>
      <c r="AT221" s="246" t="s">
        <v>148</v>
      </c>
      <c r="AU221" s="246" t="s">
        <v>88</v>
      </c>
      <c r="AY221" s="17" t="s">
        <v>147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86</v>
      </c>
      <c r="BK221" s="247">
        <f>ROUND(I221*H221,2)</f>
        <v>0</v>
      </c>
      <c r="BL221" s="17" t="s">
        <v>237</v>
      </c>
      <c r="BM221" s="246" t="s">
        <v>1514</v>
      </c>
    </row>
    <row r="222" s="13" customFormat="1">
      <c r="A222" s="13"/>
      <c r="B222" s="254"/>
      <c r="C222" s="255"/>
      <c r="D222" s="248" t="s">
        <v>171</v>
      </c>
      <c r="E222" s="256" t="s">
        <v>1</v>
      </c>
      <c r="F222" s="257" t="s">
        <v>1515</v>
      </c>
      <c r="G222" s="255"/>
      <c r="H222" s="258">
        <v>64.390000000000001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4" t="s">
        <v>171</v>
      </c>
      <c r="AU222" s="264" t="s">
        <v>88</v>
      </c>
      <c r="AV222" s="13" t="s">
        <v>88</v>
      </c>
      <c r="AW222" s="13" t="s">
        <v>34</v>
      </c>
      <c r="AX222" s="13" t="s">
        <v>86</v>
      </c>
      <c r="AY222" s="264" t="s">
        <v>147</v>
      </c>
    </row>
    <row r="223" s="2" customFormat="1" ht="21.75" customHeight="1">
      <c r="A223" s="38"/>
      <c r="B223" s="39"/>
      <c r="C223" s="234" t="s">
        <v>445</v>
      </c>
      <c r="D223" s="234" t="s">
        <v>148</v>
      </c>
      <c r="E223" s="235" t="s">
        <v>1516</v>
      </c>
      <c r="F223" s="236" t="s">
        <v>1517</v>
      </c>
      <c r="G223" s="237" t="s">
        <v>214</v>
      </c>
      <c r="H223" s="238">
        <v>64.390000000000001</v>
      </c>
      <c r="I223" s="239"/>
      <c r="J223" s="240">
        <f>ROUND(I223*H223,2)</f>
        <v>0</v>
      </c>
      <c r="K223" s="241"/>
      <c r="L223" s="44"/>
      <c r="M223" s="242" t="s">
        <v>1</v>
      </c>
      <c r="N223" s="243" t="s">
        <v>43</v>
      </c>
      <c r="O223" s="91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237</v>
      </c>
      <c r="AT223" s="246" t="s">
        <v>148</v>
      </c>
      <c r="AU223" s="246" t="s">
        <v>88</v>
      </c>
      <c r="AY223" s="17" t="s">
        <v>147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86</v>
      </c>
      <c r="BK223" s="247">
        <f>ROUND(I223*H223,2)</f>
        <v>0</v>
      </c>
      <c r="BL223" s="17" t="s">
        <v>237</v>
      </c>
      <c r="BM223" s="246" t="s">
        <v>1518</v>
      </c>
    </row>
    <row r="224" s="2" customFormat="1" ht="21.75" customHeight="1">
      <c r="A224" s="38"/>
      <c r="B224" s="39"/>
      <c r="C224" s="234" t="s">
        <v>449</v>
      </c>
      <c r="D224" s="234" t="s">
        <v>148</v>
      </c>
      <c r="E224" s="235" t="s">
        <v>1519</v>
      </c>
      <c r="F224" s="236" t="s">
        <v>1520</v>
      </c>
      <c r="G224" s="237" t="s">
        <v>214</v>
      </c>
      <c r="H224" s="238">
        <v>64.390000000000001</v>
      </c>
      <c r="I224" s="239"/>
      <c r="J224" s="240">
        <f>ROUND(I224*H224,2)</f>
        <v>0</v>
      </c>
      <c r="K224" s="241"/>
      <c r="L224" s="44"/>
      <c r="M224" s="242" t="s">
        <v>1</v>
      </c>
      <c r="N224" s="243" t="s">
        <v>43</v>
      </c>
      <c r="O224" s="91"/>
      <c r="P224" s="244">
        <f>O224*H224</f>
        <v>0</v>
      </c>
      <c r="Q224" s="244">
        <v>0.00020000000000000001</v>
      </c>
      <c r="R224" s="244">
        <f>Q224*H224</f>
        <v>0.012878000000000001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237</v>
      </c>
      <c r="AT224" s="246" t="s">
        <v>148</v>
      </c>
      <c r="AU224" s="246" t="s">
        <v>88</v>
      </c>
      <c r="AY224" s="17" t="s">
        <v>147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86</v>
      </c>
      <c r="BK224" s="247">
        <f>ROUND(I224*H224,2)</f>
        <v>0</v>
      </c>
      <c r="BL224" s="17" t="s">
        <v>237</v>
      </c>
      <c r="BM224" s="246" t="s">
        <v>1521</v>
      </c>
    </row>
    <row r="225" s="2" customFormat="1" ht="21.75" customHeight="1">
      <c r="A225" s="38"/>
      <c r="B225" s="39"/>
      <c r="C225" s="234" t="s">
        <v>453</v>
      </c>
      <c r="D225" s="234" t="s">
        <v>148</v>
      </c>
      <c r="E225" s="235" t="s">
        <v>1522</v>
      </c>
      <c r="F225" s="236" t="s">
        <v>1523</v>
      </c>
      <c r="G225" s="237" t="s">
        <v>214</v>
      </c>
      <c r="H225" s="238">
        <v>64.390000000000001</v>
      </c>
      <c r="I225" s="239"/>
      <c r="J225" s="240">
        <f>ROUND(I225*H225,2)</f>
        <v>0</v>
      </c>
      <c r="K225" s="241"/>
      <c r="L225" s="44"/>
      <c r="M225" s="242" t="s">
        <v>1</v>
      </c>
      <c r="N225" s="243" t="s">
        <v>43</v>
      </c>
      <c r="O225" s="91"/>
      <c r="P225" s="244">
        <f>O225*H225</f>
        <v>0</v>
      </c>
      <c r="Q225" s="244">
        <v>0.00029</v>
      </c>
      <c r="R225" s="244">
        <f>Q225*H225</f>
        <v>0.018673100000000002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237</v>
      </c>
      <c r="AT225" s="246" t="s">
        <v>148</v>
      </c>
      <c r="AU225" s="246" t="s">
        <v>88</v>
      </c>
      <c r="AY225" s="17" t="s">
        <v>147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86</v>
      </c>
      <c r="BK225" s="247">
        <f>ROUND(I225*H225,2)</f>
        <v>0</v>
      </c>
      <c r="BL225" s="17" t="s">
        <v>237</v>
      </c>
      <c r="BM225" s="246" t="s">
        <v>1524</v>
      </c>
    </row>
    <row r="226" s="2" customFormat="1">
      <c r="A226" s="38"/>
      <c r="B226" s="39"/>
      <c r="C226" s="40"/>
      <c r="D226" s="248" t="s">
        <v>152</v>
      </c>
      <c r="E226" s="40"/>
      <c r="F226" s="249" t="s">
        <v>1525</v>
      </c>
      <c r="G226" s="40"/>
      <c r="H226" s="40"/>
      <c r="I226" s="144"/>
      <c r="J226" s="40"/>
      <c r="K226" s="40"/>
      <c r="L226" s="44"/>
      <c r="M226" s="250"/>
      <c r="N226" s="25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152</v>
      </c>
      <c r="AU226" s="17" t="s">
        <v>88</v>
      </c>
    </row>
    <row r="227" s="12" customFormat="1" ht="25.92" customHeight="1">
      <c r="A227" s="12"/>
      <c r="B227" s="220"/>
      <c r="C227" s="221"/>
      <c r="D227" s="222" t="s">
        <v>77</v>
      </c>
      <c r="E227" s="223" t="s">
        <v>1094</v>
      </c>
      <c r="F227" s="223" t="s">
        <v>1095</v>
      </c>
      <c r="G227" s="221"/>
      <c r="H227" s="221"/>
      <c r="I227" s="224"/>
      <c r="J227" s="225">
        <f>BK227</f>
        <v>0</v>
      </c>
      <c r="K227" s="221"/>
      <c r="L227" s="226"/>
      <c r="M227" s="227"/>
      <c r="N227" s="228"/>
      <c r="O227" s="228"/>
      <c r="P227" s="229">
        <f>SUM(P228:P237)</f>
        <v>0</v>
      </c>
      <c r="Q227" s="228"/>
      <c r="R227" s="229">
        <f>SUM(R228:R237)</f>
        <v>0</v>
      </c>
      <c r="S227" s="228"/>
      <c r="T227" s="230">
        <f>SUM(T228:T237)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31" t="s">
        <v>156</v>
      </c>
      <c r="AT227" s="232" t="s">
        <v>77</v>
      </c>
      <c r="AU227" s="232" t="s">
        <v>78</v>
      </c>
      <c r="AY227" s="231" t="s">
        <v>147</v>
      </c>
      <c r="BK227" s="233">
        <f>SUM(BK228:BK237)</f>
        <v>0</v>
      </c>
    </row>
    <row r="228" s="2" customFormat="1" ht="21.75" customHeight="1">
      <c r="A228" s="38"/>
      <c r="B228" s="39"/>
      <c r="C228" s="234" t="s">
        <v>457</v>
      </c>
      <c r="D228" s="234" t="s">
        <v>148</v>
      </c>
      <c r="E228" s="235" t="s">
        <v>1526</v>
      </c>
      <c r="F228" s="236" t="s">
        <v>1527</v>
      </c>
      <c r="G228" s="237" t="s">
        <v>196</v>
      </c>
      <c r="H228" s="238">
        <v>40</v>
      </c>
      <c r="I228" s="239"/>
      <c r="J228" s="240">
        <f>ROUND(I228*H228,2)</f>
        <v>0</v>
      </c>
      <c r="K228" s="241"/>
      <c r="L228" s="44"/>
      <c r="M228" s="242" t="s">
        <v>1</v>
      </c>
      <c r="N228" s="243" t="s">
        <v>43</v>
      </c>
      <c r="O228" s="91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162</v>
      </c>
      <c r="AT228" s="246" t="s">
        <v>148</v>
      </c>
      <c r="AU228" s="246" t="s">
        <v>86</v>
      </c>
      <c r="AY228" s="17" t="s">
        <v>147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86</v>
      </c>
      <c r="BK228" s="247">
        <f>ROUND(I228*H228,2)</f>
        <v>0</v>
      </c>
      <c r="BL228" s="17" t="s">
        <v>162</v>
      </c>
      <c r="BM228" s="246" t="s">
        <v>1528</v>
      </c>
    </row>
    <row r="229" s="2" customFormat="1">
      <c r="A229" s="38"/>
      <c r="B229" s="39"/>
      <c r="C229" s="40"/>
      <c r="D229" s="248" t="s">
        <v>152</v>
      </c>
      <c r="E229" s="40"/>
      <c r="F229" s="249" t="s">
        <v>1529</v>
      </c>
      <c r="G229" s="40"/>
      <c r="H229" s="40"/>
      <c r="I229" s="144"/>
      <c r="J229" s="40"/>
      <c r="K229" s="40"/>
      <c r="L229" s="44"/>
      <c r="M229" s="250"/>
      <c r="N229" s="251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152</v>
      </c>
      <c r="AU229" s="17" t="s">
        <v>86</v>
      </c>
    </row>
    <row r="230" s="2" customFormat="1" ht="16.5" customHeight="1">
      <c r="A230" s="38"/>
      <c r="B230" s="39"/>
      <c r="C230" s="234" t="s">
        <v>461</v>
      </c>
      <c r="D230" s="234" t="s">
        <v>148</v>
      </c>
      <c r="E230" s="235" t="s">
        <v>1530</v>
      </c>
      <c r="F230" s="236" t="s">
        <v>1531</v>
      </c>
      <c r="G230" s="237" t="s">
        <v>839</v>
      </c>
      <c r="H230" s="238">
        <v>1</v>
      </c>
      <c r="I230" s="239"/>
      <c r="J230" s="240">
        <f>ROUND(I230*H230,2)</f>
        <v>0</v>
      </c>
      <c r="K230" s="241"/>
      <c r="L230" s="44"/>
      <c r="M230" s="242" t="s">
        <v>1</v>
      </c>
      <c r="N230" s="243" t="s">
        <v>43</v>
      </c>
      <c r="O230" s="91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146</v>
      </c>
      <c r="AT230" s="246" t="s">
        <v>148</v>
      </c>
      <c r="AU230" s="246" t="s">
        <v>86</v>
      </c>
      <c r="AY230" s="17" t="s">
        <v>147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86</v>
      </c>
      <c r="BK230" s="247">
        <f>ROUND(I230*H230,2)</f>
        <v>0</v>
      </c>
      <c r="BL230" s="17" t="s">
        <v>146</v>
      </c>
      <c r="BM230" s="246" t="s">
        <v>1532</v>
      </c>
    </row>
    <row r="231" s="2" customFormat="1" ht="16.5" customHeight="1">
      <c r="A231" s="38"/>
      <c r="B231" s="39"/>
      <c r="C231" s="234" t="s">
        <v>465</v>
      </c>
      <c r="D231" s="234" t="s">
        <v>148</v>
      </c>
      <c r="E231" s="235" t="s">
        <v>1533</v>
      </c>
      <c r="F231" s="236" t="s">
        <v>1534</v>
      </c>
      <c r="G231" s="237" t="s">
        <v>839</v>
      </c>
      <c r="H231" s="238">
        <v>1</v>
      </c>
      <c r="I231" s="239"/>
      <c r="J231" s="240">
        <f>ROUND(I231*H231,2)</f>
        <v>0</v>
      </c>
      <c r="K231" s="241"/>
      <c r="L231" s="44"/>
      <c r="M231" s="242" t="s">
        <v>1</v>
      </c>
      <c r="N231" s="243" t="s">
        <v>43</v>
      </c>
      <c r="O231" s="91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146</v>
      </c>
      <c r="AT231" s="246" t="s">
        <v>148</v>
      </c>
      <c r="AU231" s="246" t="s">
        <v>86</v>
      </c>
      <c r="AY231" s="17" t="s">
        <v>147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86</v>
      </c>
      <c r="BK231" s="247">
        <f>ROUND(I231*H231,2)</f>
        <v>0</v>
      </c>
      <c r="BL231" s="17" t="s">
        <v>146</v>
      </c>
      <c r="BM231" s="246" t="s">
        <v>1535</v>
      </c>
    </row>
    <row r="232" s="2" customFormat="1" ht="21.75" customHeight="1">
      <c r="A232" s="38"/>
      <c r="B232" s="39"/>
      <c r="C232" s="276" t="s">
        <v>471</v>
      </c>
      <c r="D232" s="276" t="s">
        <v>154</v>
      </c>
      <c r="E232" s="277" t="s">
        <v>1536</v>
      </c>
      <c r="F232" s="278" t="s">
        <v>1537</v>
      </c>
      <c r="G232" s="279" t="s">
        <v>839</v>
      </c>
      <c r="H232" s="280">
        <v>1</v>
      </c>
      <c r="I232" s="281"/>
      <c r="J232" s="282">
        <f>ROUND(I232*H232,2)</f>
        <v>0</v>
      </c>
      <c r="K232" s="283"/>
      <c r="L232" s="284"/>
      <c r="M232" s="285" t="s">
        <v>1</v>
      </c>
      <c r="N232" s="286" t="s">
        <v>43</v>
      </c>
      <c r="O232" s="91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199</v>
      </c>
      <c r="AT232" s="246" t="s">
        <v>154</v>
      </c>
      <c r="AU232" s="246" t="s">
        <v>86</v>
      </c>
      <c r="AY232" s="17" t="s">
        <v>147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86</v>
      </c>
      <c r="BK232" s="247">
        <f>ROUND(I232*H232,2)</f>
        <v>0</v>
      </c>
      <c r="BL232" s="17" t="s">
        <v>146</v>
      </c>
      <c r="BM232" s="246" t="s">
        <v>1538</v>
      </c>
    </row>
    <row r="233" s="2" customFormat="1" ht="16.5" customHeight="1">
      <c r="A233" s="38"/>
      <c r="B233" s="39"/>
      <c r="C233" s="234" t="s">
        <v>162</v>
      </c>
      <c r="D233" s="234" t="s">
        <v>148</v>
      </c>
      <c r="E233" s="235" t="s">
        <v>1105</v>
      </c>
      <c r="F233" s="236" t="s">
        <v>1106</v>
      </c>
      <c r="G233" s="237" t="s">
        <v>179</v>
      </c>
      <c r="H233" s="238">
        <v>1</v>
      </c>
      <c r="I233" s="239"/>
      <c r="J233" s="240">
        <f>ROUND(I233*H233,2)</f>
        <v>0</v>
      </c>
      <c r="K233" s="241"/>
      <c r="L233" s="44"/>
      <c r="M233" s="242" t="s">
        <v>1</v>
      </c>
      <c r="N233" s="243" t="s">
        <v>43</v>
      </c>
      <c r="O233" s="91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162</v>
      </c>
      <c r="AT233" s="246" t="s">
        <v>148</v>
      </c>
      <c r="AU233" s="246" t="s">
        <v>86</v>
      </c>
      <c r="AY233" s="17" t="s">
        <v>147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86</v>
      </c>
      <c r="BK233" s="247">
        <f>ROUND(I233*H233,2)</f>
        <v>0</v>
      </c>
      <c r="BL233" s="17" t="s">
        <v>162</v>
      </c>
      <c r="BM233" s="246" t="s">
        <v>1539</v>
      </c>
    </row>
    <row r="234" s="2" customFormat="1">
      <c r="A234" s="38"/>
      <c r="B234" s="39"/>
      <c r="C234" s="40"/>
      <c r="D234" s="248" t="s">
        <v>152</v>
      </c>
      <c r="E234" s="40"/>
      <c r="F234" s="249" t="s">
        <v>1108</v>
      </c>
      <c r="G234" s="40"/>
      <c r="H234" s="40"/>
      <c r="I234" s="144"/>
      <c r="J234" s="40"/>
      <c r="K234" s="40"/>
      <c r="L234" s="44"/>
      <c r="M234" s="250"/>
      <c r="N234" s="25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152</v>
      </c>
      <c r="AU234" s="17" t="s">
        <v>86</v>
      </c>
    </row>
    <row r="235" s="2" customFormat="1" ht="33" customHeight="1">
      <c r="A235" s="38"/>
      <c r="B235" s="39"/>
      <c r="C235" s="276" t="s">
        <v>478</v>
      </c>
      <c r="D235" s="276" t="s">
        <v>154</v>
      </c>
      <c r="E235" s="277" t="s">
        <v>1540</v>
      </c>
      <c r="F235" s="278" t="s">
        <v>1541</v>
      </c>
      <c r="G235" s="279" t="s">
        <v>179</v>
      </c>
      <c r="H235" s="280">
        <v>1</v>
      </c>
      <c r="I235" s="281"/>
      <c r="J235" s="282">
        <f>ROUND(I235*H235,2)</f>
        <v>0</v>
      </c>
      <c r="K235" s="283"/>
      <c r="L235" s="284"/>
      <c r="M235" s="285" t="s">
        <v>1</v>
      </c>
      <c r="N235" s="286" t="s">
        <v>43</v>
      </c>
      <c r="O235" s="91"/>
      <c r="P235" s="244">
        <f>O235*H235</f>
        <v>0</v>
      </c>
      <c r="Q235" s="244">
        <v>0</v>
      </c>
      <c r="R235" s="244">
        <f>Q235*H235</f>
        <v>0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824</v>
      </c>
      <c r="AT235" s="246" t="s">
        <v>154</v>
      </c>
      <c r="AU235" s="246" t="s">
        <v>86</v>
      </c>
      <c r="AY235" s="17" t="s">
        <v>147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86</v>
      </c>
      <c r="BK235" s="247">
        <f>ROUND(I235*H235,2)</f>
        <v>0</v>
      </c>
      <c r="BL235" s="17" t="s">
        <v>162</v>
      </c>
      <c r="BM235" s="246" t="s">
        <v>1542</v>
      </c>
    </row>
    <row r="236" s="2" customFormat="1">
      <c r="A236" s="38"/>
      <c r="B236" s="39"/>
      <c r="C236" s="40"/>
      <c r="D236" s="248" t="s">
        <v>152</v>
      </c>
      <c r="E236" s="40"/>
      <c r="F236" s="249" t="s">
        <v>1543</v>
      </c>
      <c r="G236" s="40"/>
      <c r="H236" s="40"/>
      <c r="I236" s="144"/>
      <c r="J236" s="40"/>
      <c r="K236" s="40"/>
      <c r="L236" s="44"/>
      <c r="M236" s="250"/>
      <c r="N236" s="25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152</v>
      </c>
      <c r="AU236" s="17" t="s">
        <v>86</v>
      </c>
    </row>
    <row r="237" s="2" customFormat="1" ht="21.75" customHeight="1">
      <c r="A237" s="38"/>
      <c r="B237" s="39"/>
      <c r="C237" s="234" t="s">
        <v>482</v>
      </c>
      <c r="D237" s="234" t="s">
        <v>148</v>
      </c>
      <c r="E237" s="235" t="s">
        <v>1113</v>
      </c>
      <c r="F237" s="236" t="s">
        <v>1114</v>
      </c>
      <c r="G237" s="237" t="s">
        <v>179</v>
      </c>
      <c r="H237" s="238">
        <v>1</v>
      </c>
      <c r="I237" s="239"/>
      <c r="J237" s="240">
        <f>ROUND(I237*H237,2)</f>
        <v>0</v>
      </c>
      <c r="K237" s="241"/>
      <c r="L237" s="44"/>
      <c r="M237" s="299" t="s">
        <v>1</v>
      </c>
      <c r="N237" s="300" t="s">
        <v>43</v>
      </c>
      <c r="O237" s="301"/>
      <c r="P237" s="302">
        <f>O237*H237</f>
        <v>0</v>
      </c>
      <c r="Q237" s="302">
        <v>0</v>
      </c>
      <c r="R237" s="302">
        <f>Q237*H237</f>
        <v>0</v>
      </c>
      <c r="S237" s="302">
        <v>0</v>
      </c>
      <c r="T237" s="30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162</v>
      </c>
      <c r="AT237" s="246" t="s">
        <v>148</v>
      </c>
      <c r="AU237" s="246" t="s">
        <v>86</v>
      </c>
      <c r="AY237" s="17" t="s">
        <v>147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86</v>
      </c>
      <c r="BK237" s="247">
        <f>ROUND(I237*H237,2)</f>
        <v>0</v>
      </c>
      <c r="BL237" s="17" t="s">
        <v>162</v>
      </c>
      <c r="BM237" s="246" t="s">
        <v>1544</v>
      </c>
    </row>
    <row r="238" s="2" customFormat="1" ht="6.96" customHeight="1">
      <c r="A238" s="38"/>
      <c r="B238" s="66"/>
      <c r="C238" s="67"/>
      <c r="D238" s="67"/>
      <c r="E238" s="67"/>
      <c r="F238" s="67"/>
      <c r="G238" s="67"/>
      <c r="H238" s="67"/>
      <c r="I238" s="183"/>
      <c r="J238" s="67"/>
      <c r="K238" s="67"/>
      <c r="L238" s="44"/>
      <c r="M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</row>
  </sheetData>
  <sheetProtection sheet="1" autoFilter="0" formatColumns="0" formatRows="0" objects="1" scenarios="1" spinCount="100000" saltValue="Ljf7o2lXOt6Weu6hQPUSMnuQGdKKlzb1TZvP/SAMP/DfxmfMlvWl/AWpvxbHgYPbXeqgsGaWcluUuVMSqiCyCQ==" hashValue="/9aLG5Vlrl8Tp/MsrSNw3fzM3pJ95fTTKs1/QP9jY/b6OxSDOFc9M67giu6Ae2yhx3RB5fOFrFpukANhu3ijWg==" algorithmName="SHA-512" password="C1E4"/>
  <autoFilter ref="C132:K23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88</v>
      </c>
    </row>
    <row r="4" s="1" customFormat="1" ht="24.96" customHeight="1">
      <c r="B4" s="20"/>
      <c r="D4" s="140" t="s">
        <v>108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Byšice ON - oprava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1545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21. 5. 2020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zakázky'!E17="","",'Rekapitulace zakázky'!E17)</f>
        <v xml:space="preserve"> </v>
      </c>
      <c r="F21" s="38"/>
      <c r="G21" s="38"/>
      <c r="H21" s="38"/>
      <c r="I21" s="147" t="s">
        <v>28</v>
      </c>
      <c r="J21" s="146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36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38</v>
      </c>
      <c r="E30" s="38"/>
      <c r="F30" s="38"/>
      <c r="G30" s="38"/>
      <c r="H30" s="38"/>
      <c r="I30" s="144"/>
      <c r="J30" s="157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40</v>
      </c>
      <c r="G32" s="38"/>
      <c r="H32" s="38"/>
      <c r="I32" s="159" t="s">
        <v>39</v>
      </c>
      <c r="J32" s="158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42</v>
      </c>
      <c r="E33" s="142" t="s">
        <v>43</v>
      </c>
      <c r="F33" s="161">
        <f>ROUND((SUM(BE128:BE295)),  2)</f>
        <v>0</v>
      </c>
      <c r="G33" s="38"/>
      <c r="H33" s="38"/>
      <c r="I33" s="162">
        <v>0.20999999999999999</v>
      </c>
      <c r="J33" s="161">
        <f>ROUND(((SUM(BE128:BE295))*I33),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61">
        <f>ROUND((SUM(BF128:BF295)),  2)</f>
        <v>0</v>
      </c>
      <c r="G34" s="38"/>
      <c r="H34" s="38"/>
      <c r="I34" s="162">
        <v>0.14999999999999999</v>
      </c>
      <c r="J34" s="161">
        <f>ROUND(((SUM(BF128:BF295))*I34),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61">
        <f>ROUND((SUM(BG128:BG295)),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61">
        <f>ROUND((SUM(BH128:BH295)),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61">
        <f>ROUND((SUM(BI128:BI295)),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55</v>
      </c>
      <c r="E65" s="179"/>
      <c r="F65" s="179"/>
      <c r="G65" s="171" t="s">
        <v>56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Byšice ON - oprava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005 - Ostatní venkovní úpravy, zpevněné plochy, jímka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Byšice</v>
      </c>
      <c r="G89" s="40"/>
      <c r="H89" s="40"/>
      <c r="I89" s="147" t="s">
        <v>22</v>
      </c>
      <c r="J89" s="79" t="str">
        <f>IF(J12="","",J12)</f>
        <v>21. 5. 2020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119</v>
      </c>
      <c r="E97" s="196"/>
      <c r="F97" s="196"/>
      <c r="G97" s="196"/>
      <c r="H97" s="196"/>
      <c r="I97" s="197"/>
      <c r="J97" s="198">
        <f>J129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1546</v>
      </c>
      <c r="E98" s="203"/>
      <c r="F98" s="203"/>
      <c r="G98" s="203"/>
      <c r="H98" s="203"/>
      <c r="I98" s="204"/>
      <c r="J98" s="205">
        <f>J130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120</v>
      </c>
      <c r="E99" s="203"/>
      <c r="F99" s="203"/>
      <c r="G99" s="203"/>
      <c r="H99" s="203"/>
      <c r="I99" s="204"/>
      <c r="J99" s="205">
        <f>J189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1547</v>
      </c>
      <c r="E100" s="203"/>
      <c r="F100" s="203"/>
      <c r="G100" s="203"/>
      <c r="H100" s="203"/>
      <c r="I100" s="204"/>
      <c r="J100" s="205">
        <f>J199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1125</v>
      </c>
      <c r="E101" s="203"/>
      <c r="F101" s="203"/>
      <c r="G101" s="203"/>
      <c r="H101" s="203"/>
      <c r="I101" s="204"/>
      <c r="J101" s="205">
        <f>J207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558</v>
      </c>
      <c r="E102" s="203"/>
      <c r="F102" s="203"/>
      <c r="G102" s="203"/>
      <c r="H102" s="203"/>
      <c r="I102" s="204"/>
      <c r="J102" s="205">
        <f>J249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121</v>
      </c>
      <c r="E103" s="203"/>
      <c r="F103" s="203"/>
      <c r="G103" s="203"/>
      <c r="H103" s="203"/>
      <c r="I103" s="204"/>
      <c r="J103" s="205">
        <f>J262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1548</v>
      </c>
      <c r="E104" s="203"/>
      <c r="F104" s="203"/>
      <c r="G104" s="203"/>
      <c r="H104" s="203"/>
      <c r="I104" s="204"/>
      <c r="J104" s="205">
        <f>J269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122</v>
      </c>
      <c r="E105" s="203"/>
      <c r="F105" s="203"/>
      <c r="G105" s="203"/>
      <c r="H105" s="203"/>
      <c r="I105" s="204"/>
      <c r="J105" s="205">
        <f>J271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3"/>
      <c r="C106" s="194"/>
      <c r="D106" s="195" t="s">
        <v>124</v>
      </c>
      <c r="E106" s="196"/>
      <c r="F106" s="196"/>
      <c r="G106" s="196"/>
      <c r="H106" s="196"/>
      <c r="I106" s="197"/>
      <c r="J106" s="198">
        <f>J280</f>
        <v>0</v>
      </c>
      <c r="K106" s="194"/>
      <c r="L106" s="19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0"/>
      <c r="C107" s="201"/>
      <c r="D107" s="202" t="s">
        <v>1549</v>
      </c>
      <c r="E107" s="203"/>
      <c r="F107" s="203"/>
      <c r="G107" s="203"/>
      <c r="H107" s="203"/>
      <c r="I107" s="204"/>
      <c r="J107" s="205">
        <f>J281</f>
        <v>0</v>
      </c>
      <c r="K107" s="201"/>
      <c r="L107" s="20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0"/>
      <c r="C108" s="201"/>
      <c r="D108" s="202" t="s">
        <v>129</v>
      </c>
      <c r="E108" s="203"/>
      <c r="F108" s="203"/>
      <c r="G108" s="203"/>
      <c r="H108" s="203"/>
      <c r="I108" s="204"/>
      <c r="J108" s="205">
        <f>J287</f>
        <v>0</v>
      </c>
      <c r="K108" s="201"/>
      <c r="L108" s="20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83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86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131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7" t="str">
        <f>E7</f>
        <v>Byšice ON - oprava</v>
      </c>
      <c r="F118" s="32"/>
      <c r="G118" s="32"/>
      <c r="H118" s="32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109</v>
      </c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005 - Ostatní venkovní úpravy, zpevněné plochy, jímka</v>
      </c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žst. Byšice</v>
      </c>
      <c r="G122" s="40"/>
      <c r="H122" s="40"/>
      <c r="I122" s="147" t="s">
        <v>22</v>
      </c>
      <c r="J122" s="79" t="str">
        <f>IF(J12="","",J12)</f>
        <v>21. 5. 2020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Správa železnic, státní organizace</v>
      </c>
      <c r="G124" s="40"/>
      <c r="H124" s="40"/>
      <c r="I124" s="147" t="s">
        <v>32</v>
      </c>
      <c r="J124" s="36" t="str">
        <f>E21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30</v>
      </c>
      <c r="D125" s="40"/>
      <c r="E125" s="40"/>
      <c r="F125" s="27" t="str">
        <f>IF(E18="","",E18)</f>
        <v>Vyplň údaj</v>
      </c>
      <c r="G125" s="40"/>
      <c r="H125" s="40"/>
      <c r="I125" s="147" t="s">
        <v>35</v>
      </c>
      <c r="J125" s="36" t="str">
        <f>E24</f>
        <v>L. Ulrich, DiS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144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7"/>
      <c r="B127" s="208"/>
      <c r="C127" s="209" t="s">
        <v>132</v>
      </c>
      <c r="D127" s="210" t="s">
        <v>63</v>
      </c>
      <c r="E127" s="210" t="s">
        <v>59</v>
      </c>
      <c r="F127" s="210" t="s">
        <v>60</v>
      </c>
      <c r="G127" s="210" t="s">
        <v>133</v>
      </c>
      <c r="H127" s="210" t="s">
        <v>134</v>
      </c>
      <c r="I127" s="211" t="s">
        <v>135</v>
      </c>
      <c r="J127" s="212" t="s">
        <v>113</v>
      </c>
      <c r="K127" s="213" t="s">
        <v>136</v>
      </c>
      <c r="L127" s="214"/>
      <c r="M127" s="100" t="s">
        <v>1</v>
      </c>
      <c r="N127" s="101" t="s">
        <v>42</v>
      </c>
      <c r="O127" s="101" t="s">
        <v>137</v>
      </c>
      <c r="P127" s="101" t="s">
        <v>138</v>
      </c>
      <c r="Q127" s="101" t="s">
        <v>139</v>
      </c>
      <c r="R127" s="101" t="s">
        <v>140</v>
      </c>
      <c r="S127" s="101" t="s">
        <v>141</v>
      </c>
      <c r="T127" s="102" t="s">
        <v>142</v>
      </c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</row>
    <row r="128" s="2" customFormat="1" ht="22.8" customHeight="1">
      <c r="A128" s="38"/>
      <c r="B128" s="39"/>
      <c r="C128" s="107" t="s">
        <v>143</v>
      </c>
      <c r="D128" s="40"/>
      <c r="E128" s="40"/>
      <c r="F128" s="40"/>
      <c r="G128" s="40"/>
      <c r="H128" s="40"/>
      <c r="I128" s="144"/>
      <c r="J128" s="215">
        <f>BK128</f>
        <v>0</v>
      </c>
      <c r="K128" s="40"/>
      <c r="L128" s="44"/>
      <c r="M128" s="103"/>
      <c r="N128" s="216"/>
      <c r="O128" s="104"/>
      <c r="P128" s="217">
        <f>P129+P280</f>
        <v>0</v>
      </c>
      <c r="Q128" s="104"/>
      <c r="R128" s="217">
        <f>R129+R280</f>
        <v>153.56785670000005</v>
      </c>
      <c r="S128" s="104"/>
      <c r="T128" s="218">
        <f>T129+T280</f>
        <v>100.52500000000002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77</v>
      </c>
      <c r="AU128" s="17" t="s">
        <v>115</v>
      </c>
      <c r="BK128" s="219">
        <f>BK129+BK280</f>
        <v>0</v>
      </c>
    </row>
    <row r="129" s="12" customFormat="1" ht="25.92" customHeight="1">
      <c r="A129" s="12"/>
      <c r="B129" s="220"/>
      <c r="C129" s="221"/>
      <c r="D129" s="222" t="s">
        <v>77</v>
      </c>
      <c r="E129" s="223" t="s">
        <v>164</v>
      </c>
      <c r="F129" s="223" t="s">
        <v>165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P130+P189+P199+P207+P249+P262+P269+P271</f>
        <v>0</v>
      </c>
      <c r="Q129" s="228"/>
      <c r="R129" s="229">
        <f>R130+R189+R199+R207+R249+R262+R269+R271</f>
        <v>153.47323270000004</v>
      </c>
      <c r="S129" s="228"/>
      <c r="T129" s="230">
        <f>T130+T189+T199+T207+T249+T262+T269+T271</f>
        <v>100.32500000000002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86</v>
      </c>
      <c r="AT129" s="232" t="s">
        <v>77</v>
      </c>
      <c r="AU129" s="232" t="s">
        <v>78</v>
      </c>
      <c r="AY129" s="231" t="s">
        <v>147</v>
      </c>
      <c r="BK129" s="233">
        <f>BK130+BK189+BK199+BK207+BK249+BK262+BK269+BK271</f>
        <v>0</v>
      </c>
    </row>
    <row r="130" s="12" customFormat="1" ht="22.8" customHeight="1">
      <c r="A130" s="12"/>
      <c r="B130" s="220"/>
      <c r="C130" s="221"/>
      <c r="D130" s="222" t="s">
        <v>77</v>
      </c>
      <c r="E130" s="252" t="s">
        <v>86</v>
      </c>
      <c r="F130" s="252" t="s">
        <v>1550</v>
      </c>
      <c r="G130" s="221"/>
      <c r="H130" s="221"/>
      <c r="I130" s="224"/>
      <c r="J130" s="253">
        <f>BK130</f>
        <v>0</v>
      </c>
      <c r="K130" s="221"/>
      <c r="L130" s="226"/>
      <c r="M130" s="227"/>
      <c r="N130" s="228"/>
      <c r="O130" s="228"/>
      <c r="P130" s="229">
        <f>SUM(P131:P188)</f>
        <v>0</v>
      </c>
      <c r="Q130" s="228"/>
      <c r="R130" s="229">
        <f>SUM(R131:R188)</f>
        <v>31.716640000000002</v>
      </c>
      <c r="S130" s="228"/>
      <c r="T130" s="230">
        <f>SUM(T131:T188)</f>
        <v>67.490000000000009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86</v>
      </c>
      <c r="AT130" s="232" t="s">
        <v>77</v>
      </c>
      <c r="AU130" s="232" t="s">
        <v>86</v>
      </c>
      <c r="AY130" s="231" t="s">
        <v>147</v>
      </c>
      <c r="BK130" s="233">
        <f>SUM(BK131:BK188)</f>
        <v>0</v>
      </c>
    </row>
    <row r="131" s="2" customFormat="1" ht="33" customHeight="1">
      <c r="A131" s="38"/>
      <c r="B131" s="39"/>
      <c r="C131" s="234" t="s">
        <v>86</v>
      </c>
      <c r="D131" s="234" t="s">
        <v>148</v>
      </c>
      <c r="E131" s="235" t="s">
        <v>1551</v>
      </c>
      <c r="F131" s="236" t="s">
        <v>1552</v>
      </c>
      <c r="G131" s="237" t="s">
        <v>214</v>
      </c>
      <c r="H131" s="238">
        <v>100</v>
      </c>
      <c r="I131" s="239"/>
      <c r="J131" s="240">
        <f>ROUND(I131*H131,2)</f>
        <v>0</v>
      </c>
      <c r="K131" s="241"/>
      <c r="L131" s="44"/>
      <c r="M131" s="242" t="s">
        <v>1</v>
      </c>
      <c r="N131" s="243" t="s">
        <v>43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146</v>
      </c>
      <c r="AT131" s="246" t="s">
        <v>148</v>
      </c>
      <c r="AU131" s="246" t="s">
        <v>88</v>
      </c>
      <c r="AY131" s="17" t="s">
        <v>147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86</v>
      </c>
      <c r="BK131" s="247">
        <f>ROUND(I131*H131,2)</f>
        <v>0</v>
      </c>
      <c r="BL131" s="17" t="s">
        <v>146</v>
      </c>
      <c r="BM131" s="246" t="s">
        <v>1553</v>
      </c>
    </row>
    <row r="132" s="2" customFormat="1" ht="21.75" customHeight="1">
      <c r="A132" s="38"/>
      <c r="B132" s="39"/>
      <c r="C132" s="234" t="s">
        <v>88</v>
      </c>
      <c r="D132" s="234" t="s">
        <v>148</v>
      </c>
      <c r="E132" s="235" t="s">
        <v>1554</v>
      </c>
      <c r="F132" s="236" t="s">
        <v>1555</v>
      </c>
      <c r="G132" s="237" t="s">
        <v>214</v>
      </c>
      <c r="H132" s="238">
        <v>100</v>
      </c>
      <c r="I132" s="239"/>
      <c r="J132" s="240">
        <f>ROUND(I132*H132,2)</f>
        <v>0</v>
      </c>
      <c r="K132" s="241"/>
      <c r="L132" s="44"/>
      <c r="M132" s="242" t="s">
        <v>1</v>
      </c>
      <c r="N132" s="243" t="s">
        <v>43</v>
      </c>
      <c r="O132" s="91"/>
      <c r="P132" s="244">
        <f>O132*H132</f>
        <v>0</v>
      </c>
      <c r="Q132" s="244">
        <v>0.00018000000000000001</v>
      </c>
      <c r="R132" s="244">
        <f>Q132*H132</f>
        <v>0.018000000000000002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146</v>
      </c>
      <c r="AT132" s="246" t="s">
        <v>148</v>
      </c>
      <c r="AU132" s="246" t="s">
        <v>88</v>
      </c>
      <c r="AY132" s="17" t="s">
        <v>147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86</v>
      </c>
      <c r="BK132" s="247">
        <f>ROUND(I132*H132,2)</f>
        <v>0</v>
      </c>
      <c r="BL132" s="17" t="s">
        <v>146</v>
      </c>
      <c r="BM132" s="246" t="s">
        <v>1556</v>
      </c>
    </row>
    <row r="133" s="2" customFormat="1" ht="21.75" customHeight="1">
      <c r="A133" s="38"/>
      <c r="B133" s="39"/>
      <c r="C133" s="234" t="s">
        <v>156</v>
      </c>
      <c r="D133" s="234" t="s">
        <v>148</v>
      </c>
      <c r="E133" s="235" t="s">
        <v>1557</v>
      </c>
      <c r="F133" s="236" t="s">
        <v>1558</v>
      </c>
      <c r="G133" s="237" t="s">
        <v>214</v>
      </c>
      <c r="H133" s="238">
        <v>158.80000000000001</v>
      </c>
      <c r="I133" s="239"/>
      <c r="J133" s="240">
        <f>ROUND(I133*H133,2)</f>
        <v>0</v>
      </c>
      <c r="K133" s="241"/>
      <c r="L133" s="44"/>
      <c r="M133" s="242" t="s">
        <v>1</v>
      </c>
      <c r="N133" s="243" t="s">
        <v>43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0.255</v>
      </c>
      <c r="T133" s="245">
        <f>S133*H133</f>
        <v>40.494000000000007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146</v>
      </c>
      <c r="AT133" s="246" t="s">
        <v>148</v>
      </c>
      <c r="AU133" s="246" t="s">
        <v>88</v>
      </c>
      <c r="AY133" s="17" t="s">
        <v>147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86</v>
      </c>
      <c r="BK133" s="247">
        <f>ROUND(I133*H133,2)</f>
        <v>0</v>
      </c>
      <c r="BL133" s="17" t="s">
        <v>146</v>
      </c>
      <c r="BM133" s="246" t="s">
        <v>1559</v>
      </c>
    </row>
    <row r="134" s="13" customFormat="1">
      <c r="A134" s="13"/>
      <c r="B134" s="254"/>
      <c r="C134" s="255"/>
      <c r="D134" s="248" t="s">
        <v>171</v>
      </c>
      <c r="E134" s="256" t="s">
        <v>1</v>
      </c>
      <c r="F134" s="257" t="s">
        <v>1560</v>
      </c>
      <c r="G134" s="255"/>
      <c r="H134" s="258">
        <v>61.299999999999997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4" t="s">
        <v>171</v>
      </c>
      <c r="AU134" s="264" t="s">
        <v>88</v>
      </c>
      <c r="AV134" s="13" t="s">
        <v>88</v>
      </c>
      <c r="AW134" s="13" t="s">
        <v>34</v>
      </c>
      <c r="AX134" s="13" t="s">
        <v>78</v>
      </c>
      <c r="AY134" s="264" t="s">
        <v>147</v>
      </c>
    </row>
    <row r="135" s="13" customFormat="1">
      <c r="A135" s="13"/>
      <c r="B135" s="254"/>
      <c r="C135" s="255"/>
      <c r="D135" s="248" t="s">
        <v>171</v>
      </c>
      <c r="E135" s="256" t="s">
        <v>1</v>
      </c>
      <c r="F135" s="257" t="s">
        <v>1561</v>
      </c>
      <c r="G135" s="255"/>
      <c r="H135" s="258">
        <v>63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4" t="s">
        <v>171</v>
      </c>
      <c r="AU135" s="264" t="s">
        <v>88</v>
      </c>
      <c r="AV135" s="13" t="s">
        <v>88</v>
      </c>
      <c r="AW135" s="13" t="s">
        <v>34</v>
      </c>
      <c r="AX135" s="13" t="s">
        <v>78</v>
      </c>
      <c r="AY135" s="264" t="s">
        <v>147</v>
      </c>
    </row>
    <row r="136" s="13" customFormat="1">
      <c r="A136" s="13"/>
      <c r="B136" s="254"/>
      <c r="C136" s="255"/>
      <c r="D136" s="248" t="s">
        <v>171</v>
      </c>
      <c r="E136" s="256" t="s">
        <v>1</v>
      </c>
      <c r="F136" s="257" t="s">
        <v>1562</v>
      </c>
      <c r="G136" s="255"/>
      <c r="H136" s="258">
        <v>30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4" t="s">
        <v>171</v>
      </c>
      <c r="AU136" s="264" t="s">
        <v>88</v>
      </c>
      <c r="AV136" s="13" t="s">
        <v>88</v>
      </c>
      <c r="AW136" s="13" t="s">
        <v>34</v>
      </c>
      <c r="AX136" s="13" t="s">
        <v>78</v>
      </c>
      <c r="AY136" s="264" t="s">
        <v>147</v>
      </c>
    </row>
    <row r="137" s="13" customFormat="1">
      <c r="A137" s="13"/>
      <c r="B137" s="254"/>
      <c r="C137" s="255"/>
      <c r="D137" s="248" t="s">
        <v>171</v>
      </c>
      <c r="E137" s="256" t="s">
        <v>1</v>
      </c>
      <c r="F137" s="257" t="s">
        <v>1563</v>
      </c>
      <c r="G137" s="255"/>
      <c r="H137" s="258">
        <v>4.5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4" t="s">
        <v>171</v>
      </c>
      <c r="AU137" s="264" t="s">
        <v>88</v>
      </c>
      <c r="AV137" s="13" t="s">
        <v>88</v>
      </c>
      <c r="AW137" s="13" t="s">
        <v>34</v>
      </c>
      <c r="AX137" s="13" t="s">
        <v>78</v>
      </c>
      <c r="AY137" s="264" t="s">
        <v>147</v>
      </c>
    </row>
    <row r="138" s="14" customFormat="1">
      <c r="A138" s="14"/>
      <c r="B138" s="265"/>
      <c r="C138" s="266"/>
      <c r="D138" s="248" t="s">
        <v>171</v>
      </c>
      <c r="E138" s="267" t="s">
        <v>1</v>
      </c>
      <c r="F138" s="268" t="s">
        <v>176</v>
      </c>
      <c r="G138" s="266"/>
      <c r="H138" s="269">
        <v>158.80000000000001</v>
      </c>
      <c r="I138" s="270"/>
      <c r="J138" s="266"/>
      <c r="K138" s="266"/>
      <c r="L138" s="271"/>
      <c r="M138" s="272"/>
      <c r="N138" s="273"/>
      <c r="O138" s="273"/>
      <c r="P138" s="273"/>
      <c r="Q138" s="273"/>
      <c r="R138" s="273"/>
      <c r="S138" s="273"/>
      <c r="T138" s="27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5" t="s">
        <v>171</v>
      </c>
      <c r="AU138" s="275" t="s">
        <v>88</v>
      </c>
      <c r="AV138" s="14" t="s">
        <v>146</v>
      </c>
      <c r="AW138" s="14" t="s">
        <v>34</v>
      </c>
      <c r="AX138" s="14" t="s">
        <v>86</v>
      </c>
      <c r="AY138" s="275" t="s">
        <v>147</v>
      </c>
    </row>
    <row r="139" s="2" customFormat="1" ht="21.75" customHeight="1">
      <c r="A139" s="38"/>
      <c r="B139" s="39"/>
      <c r="C139" s="234" t="s">
        <v>146</v>
      </c>
      <c r="D139" s="234" t="s">
        <v>148</v>
      </c>
      <c r="E139" s="235" t="s">
        <v>1564</v>
      </c>
      <c r="F139" s="236" t="s">
        <v>1565</v>
      </c>
      <c r="G139" s="237" t="s">
        <v>214</v>
      </c>
      <c r="H139" s="238">
        <v>158.80000000000001</v>
      </c>
      <c r="I139" s="239"/>
      <c r="J139" s="240">
        <f>ROUND(I139*H139,2)</f>
        <v>0</v>
      </c>
      <c r="K139" s="241"/>
      <c r="L139" s="44"/>
      <c r="M139" s="242" t="s">
        <v>1</v>
      </c>
      <c r="N139" s="243" t="s">
        <v>43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0.17000000000000001</v>
      </c>
      <c r="T139" s="245">
        <f>S139*H139</f>
        <v>26.996000000000002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146</v>
      </c>
      <c r="AT139" s="246" t="s">
        <v>148</v>
      </c>
      <c r="AU139" s="246" t="s">
        <v>88</v>
      </c>
      <c r="AY139" s="17" t="s">
        <v>147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86</v>
      </c>
      <c r="BK139" s="247">
        <f>ROUND(I139*H139,2)</f>
        <v>0</v>
      </c>
      <c r="BL139" s="17" t="s">
        <v>146</v>
      </c>
      <c r="BM139" s="246" t="s">
        <v>1566</v>
      </c>
    </row>
    <row r="140" s="2" customFormat="1" ht="21.75" customHeight="1">
      <c r="A140" s="38"/>
      <c r="B140" s="39"/>
      <c r="C140" s="234" t="s">
        <v>183</v>
      </c>
      <c r="D140" s="234" t="s">
        <v>148</v>
      </c>
      <c r="E140" s="235" t="s">
        <v>1567</v>
      </c>
      <c r="F140" s="236" t="s">
        <v>1568</v>
      </c>
      <c r="G140" s="237" t="s">
        <v>169</v>
      </c>
      <c r="H140" s="238">
        <v>37.140000000000001</v>
      </c>
      <c r="I140" s="239"/>
      <c r="J140" s="240">
        <f>ROUND(I140*H140,2)</f>
        <v>0</v>
      </c>
      <c r="K140" s="241"/>
      <c r="L140" s="44"/>
      <c r="M140" s="242" t="s">
        <v>1</v>
      </c>
      <c r="N140" s="243" t="s">
        <v>43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146</v>
      </c>
      <c r="AT140" s="246" t="s">
        <v>148</v>
      </c>
      <c r="AU140" s="246" t="s">
        <v>88</v>
      </c>
      <c r="AY140" s="17" t="s">
        <v>147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86</v>
      </c>
      <c r="BK140" s="247">
        <f>ROUND(I140*H140,2)</f>
        <v>0</v>
      </c>
      <c r="BL140" s="17" t="s">
        <v>146</v>
      </c>
      <c r="BM140" s="246" t="s">
        <v>1569</v>
      </c>
    </row>
    <row r="141" s="2" customFormat="1">
      <c r="A141" s="38"/>
      <c r="B141" s="39"/>
      <c r="C141" s="40"/>
      <c r="D141" s="248" t="s">
        <v>152</v>
      </c>
      <c r="E141" s="40"/>
      <c r="F141" s="249" t="s">
        <v>1570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152</v>
      </c>
      <c r="AU141" s="17" t="s">
        <v>88</v>
      </c>
    </row>
    <row r="142" s="13" customFormat="1">
      <c r="A142" s="13"/>
      <c r="B142" s="254"/>
      <c r="C142" s="255"/>
      <c r="D142" s="248" t="s">
        <v>171</v>
      </c>
      <c r="E142" s="256" t="s">
        <v>1</v>
      </c>
      <c r="F142" s="257" t="s">
        <v>1571</v>
      </c>
      <c r="G142" s="255"/>
      <c r="H142" s="258">
        <v>18.390000000000001</v>
      </c>
      <c r="I142" s="259"/>
      <c r="J142" s="255"/>
      <c r="K142" s="255"/>
      <c r="L142" s="260"/>
      <c r="M142" s="261"/>
      <c r="N142" s="262"/>
      <c r="O142" s="262"/>
      <c r="P142" s="262"/>
      <c r="Q142" s="262"/>
      <c r="R142" s="262"/>
      <c r="S142" s="262"/>
      <c r="T142" s="26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4" t="s">
        <v>171</v>
      </c>
      <c r="AU142" s="264" t="s">
        <v>88</v>
      </c>
      <c r="AV142" s="13" t="s">
        <v>88</v>
      </c>
      <c r="AW142" s="13" t="s">
        <v>34</v>
      </c>
      <c r="AX142" s="13" t="s">
        <v>78</v>
      </c>
      <c r="AY142" s="264" t="s">
        <v>147</v>
      </c>
    </row>
    <row r="143" s="13" customFormat="1">
      <c r="A143" s="13"/>
      <c r="B143" s="254"/>
      <c r="C143" s="255"/>
      <c r="D143" s="248" t="s">
        <v>171</v>
      </c>
      <c r="E143" s="256" t="s">
        <v>1</v>
      </c>
      <c r="F143" s="257" t="s">
        <v>1572</v>
      </c>
      <c r="G143" s="255"/>
      <c r="H143" s="258">
        <v>9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4" t="s">
        <v>171</v>
      </c>
      <c r="AU143" s="264" t="s">
        <v>88</v>
      </c>
      <c r="AV143" s="13" t="s">
        <v>88</v>
      </c>
      <c r="AW143" s="13" t="s">
        <v>34</v>
      </c>
      <c r="AX143" s="13" t="s">
        <v>78</v>
      </c>
      <c r="AY143" s="264" t="s">
        <v>147</v>
      </c>
    </row>
    <row r="144" s="13" customFormat="1">
      <c r="A144" s="13"/>
      <c r="B144" s="254"/>
      <c r="C144" s="255"/>
      <c r="D144" s="248" t="s">
        <v>171</v>
      </c>
      <c r="E144" s="256" t="s">
        <v>1</v>
      </c>
      <c r="F144" s="257" t="s">
        <v>1573</v>
      </c>
      <c r="G144" s="255"/>
      <c r="H144" s="258">
        <v>8.4000000000000004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4" t="s">
        <v>171</v>
      </c>
      <c r="AU144" s="264" t="s">
        <v>88</v>
      </c>
      <c r="AV144" s="13" t="s">
        <v>88</v>
      </c>
      <c r="AW144" s="13" t="s">
        <v>34</v>
      </c>
      <c r="AX144" s="13" t="s">
        <v>78</v>
      </c>
      <c r="AY144" s="264" t="s">
        <v>147</v>
      </c>
    </row>
    <row r="145" s="13" customFormat="1">
      <c r="A145" s="13"/>
      <c r="B145" s="254"/>
      <c r="C145" s="255"/>
      <c r="D145" s="248" t="s">
        <v>171</v>
      </c>
      <c r="E145" s="256" t="s">
        <v>1</v>
      </c>
      <c r="F145" s="257" t="s">
        <v>1574</v>
      </c>
      <c r="G145" s="255"/>
      <c r="H145" s="258">
        <v>1.3500000000000001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4" t="s">
        <v>171</v>
      </c>
      <c r="AU145" s="264" t="s">
        <v>88</v>
      </c>
      <c r="AV145" s="13" t="s">
        <v>88</v>
      </c>
      <c r="AW145" s="13" t="s">
        <v>34</v>
      </c>
      <c r="AX145" s="13" t="s">
        <v>78</v>
      </c>
      <c r="AY145" s="264" t="s">
        <v>147</v>
      </c>
    </row>
    <row r="146" s="14" customFormat="1">
      <c r="A146" s="14"/>
      <c r="B146" s="265"/>
      <c r="C146" s="266"/>
      <c r="D146" s="248" t="s">
        <v>171</v>
      </c>
      <c r="E146" s="267" t="s">
        <v>1</v>
      </c>
      <c r="F146" s="268" t="s">
        <v>176</v>
      </c>
      <c r="G146" s="266"/>
      <c r="H146" s="269">
        <v>37.140000000000001</v>
      </c>
      <c r="I146" s="270"/>
      <c r="J146" s="266"/>
      <c r="K146" s="266"/>
      <c r="L146" s="271"/>
      <c r="M146" s="272"/>
      <c r="N146" s="273"/>
      <c r="O146" s="273"/>
      <c r="P146" s="273"/>
      <c r="Q146" s="273"/>
      <c r="R146" s="273"/>
      <c r="S146" s="273"/>
      <c r="T146" s="27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5" t="s">
        <v>171</v>
      </c>
      <c r="AU146" s="275" t="s">
        <v>88</v>
      </c>
      <c r="AV146" s="14" t="s">
        <v>146</v>
      </c>
      <c r="AW146" s="14" t="s">
        <v>34</v>
      </c>
      <c r="AX146" s="14" t="s">
        <v>86</v>
      </c>
      <c r="AY146" s="275" t="s">
        <v>147</v>
      </c>
    </row>
    <row r="147" s="2" customFormat="1" ht="21.75" customHeight="1">
      <c r="A147" s="38"/>
      <c r="B147" s="39"/>
      <c r="C147" s="234" t="s">
        <v>188</v>
      </c>
      <c r="D147" s="234" t="s">
        <v>148</v>
      </c>
      <c r="E147" s="235" t="s">
        <v>1575</v>
      </c>
      <c r="F147" s="236" t="s">
        <v>1576</v>
      </c>
      <c r="G147" s="237" t="s">
        <v>169</v>
      </c>
      <c r="H147" s="238">
        <v>52.200000000000003</v>
      </c>
      <c r="I147" s="239"/>
      <c r="J147" s="240">
        <f>ROUND(I147*H147,2)</f>
        <v>0</v>
      </c>
      <c r="K147" s="241"/>
      <c r="L147" s="44"/>
      <c r="M147" s="242" t="s">
        <v>1</v>
      </c>
      <c r="N147" s="243" t="s">
        <v>43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146</v>
      </c>
      <c r="AT147" s="246" t="s">
        <v>148</v>
      </c>
      <c r="AU147" s="246" t="s">
        <v>88</v>
      </c>
      <c r="AY147" s="17" t="s">
        <v>147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86</v>
      </c>
      <c r="BK147" s="247">
        <f>ROUND(I147*H147,2)</f>
        <v>0</v>
      </c>
      <c r="BL147" s="17" t="s">
        <v>146</v>
      </c>
      <c r="BM147" s="246" t="s">
        <v>1577</v>
      </c>
    </row>
    <row r="148" s="13" customFormat="1">
      <c r="A148" s="13"/>
      <c r="B148" s="254"/>
      <c r="C148" s="255"/>
      <c r="D148" s="248" t="s">
        <v>171</v>
      </c>
      <c r="E148" s="256" t="s">
        <v>1</v>
      </c>
      <c r="F148" s="257" t="s">
        <v>1578</v>
      </c>
      <c r="G148" s="255"/>
      <c r="H148" s="258">
        <v>27.199999999999999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4" t="s">
        <v>171</v>
      </c>
      <c r="AU148" s="264" t="s">
        <v>88</v>
      </c>
      <c r="AV148" s="13" t="s">
        <v>88</v>
      </c>
      <c r="AW148" s="13" t="s">
        <v>34</v>
      </c>
      <c r="AX148" s="13" t="s">
        <v>78</v>
      </c>
      <c r="AY148" s="264" t="s">
        <v>147</v>
      </c>
    </row>
    <row r="149" s="13" customFormat="1">
      <c r="A149" s="13"/>
      <c r="B149" s="254"/>
      <c r="C149" s="255"/>
      <c r="D149" s="248" t="s">
        <v>171</v>
      </c>
      <c r="E149" s="256" t="s">
        <v>1</v>
      </c>
      <c r="F149" s="257" t="s">
        <v>1579</v>
      </c>
      <c r="G149" s="255"/>
      <c r="H149" s="258">
        <v>25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4" t="s">
        <v>171</v>
      </c>
      <c r="AU149" s="264" t="s">
        <v>88</v>
      </c>
      <c r="AV149" s="13" t="s">
        <v>88</v>
      </c>
      <c r="AW149" s="13" t="s">
        <v>34</v>
      </c>
      <c r="AX149" s="13" t="s">
        <v>78</v>
      </c>
      <c r="AY149" s="264" t="s">
        <v>147</v>
      </c>
    </row>
    <row r="150" s="14" customFormat="1">
      <c r="A150" s="14"/>
      <c r="B150" s="265"/>
      <c r="C150" s="266"/>
      <c r="D150" s="248" t="s">
        <v>171</v>
      </c>
      <c r="E150" s="267" t="s">
        <v>1</v>
      </c>
      <c r="F150" s="268" t="s">
        <v>176</v>
      </c>
      <c r="G150" s="266"/>
      <c r="H150" s="269">
        <v>52.200000000000003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5" t="s">
        <v>171</v>
      </c>
      <c r="AU150" s="275" t="s">
        <v>88</v>
      </c>
      <c r="AV150" s="14" t="s">
        <v>146</v>
      </c>
      <c r="AW150" s="14" t="s">
        <v>34</v>
      </c>
      <c r="AX150" s="14" t="s">
        <v>86</v>
      </c>
      <c r="AY150" s="275" t="s">
        <v>147</v>
      </c>
    </row>
    <row r="151" s="2" customFormat="1" ht="21.75" customHeight="1">
      <c r="A151" s="38"/>
      <c r="B151" s="39"/>
      <c r="C151" s="234" t="s">
        <v>193</v>
      </c>
      <c r="D151" s="234" t="s">
        <v>148</v>
      </c>
      <c r="E151" s="235" t="s">
        <v>1580</v>
      </c>
      <c r="F151" s="236" t="s">
        <v>1581</v>
      </c>
      <c r="G151" s="237" t="s">
        <v>169</v>
      </c>
      <c r="H151" s="238">
        <v>45</v>
      </c>
      <c r="I151" s="239"/>
      <c r="J151" s="240">
        <f>ROUND(I151*H151,2)</f>
        <v>0</v>
      </c>
      <c r="K151" s="241"/>
      <c r="L151" s="44"/>
      <c r="M151" s="242" t="s">
        <v>1</v>
      </c>
      <c r="N151" s="243" t="s">
        <v>43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146</v>
      </c>
      <c r="AT151" s="246" t="s">
        <v>148</v>
      </c>
      <c r="AU151" s="246" t="s">
        <v>88</v>
      </c>
      <c r="AY151" s="17" t="s">
        <v>147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86</v>
      </c>
      <c r="BK151" s="247">
        <f>ROUND(I151*H151,2)</f>
        <v>0</v>
      </c>
      <c r="BL151" s="17" t="s">
        <v>146</v>
      </c>
      <c r="BM151" s="246" t="s">
        <v>1582</v>
      </c>
    </row>
    <row r="152" s="13" customFormat="1">
      <c r="A152" s="13"/>
      <c r="B152" s="254"/>
      <c r="C152" s="255"/>
      <c r="D152" s="248" t="s">
        <v>171</v>
      </c>
      <c r="E152" s="256" t="s">
        <v>1</v>
      </c>
      <c r="F152" s="257" t="s">
        <v>1583</v>
      </c>
      <c r="G152" s="255"/>
      <c r="H152" s="258">
        <v>45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4" t="s">
        <v>171</v>
      </c>
      <c r="AU152" s="264" t="s">
        <v>88</v>
      </c>
      <c r="AV152" s="13" t="s">
        <v>88</v>
      </c>
      <c r="AW152" s="13" t="s">
        <v>34</v>
      </c>
      <c r="AX152" s="13" t="s">
        <v>86</v>
      </c>
      <c r="AY152" s="264" t="s">
        <v>147</v>
      </c>
    </row>
    <row r="153" s="2" customFormat="1" ht="16.5" customHeight="1">
      <c r="A153" s="38"/>
      <c r="B153" s="39"/>
      <c r="C153" s="234" t="s">
        <v>199</v>
      </c>
      <c r="D153" s="234" t="s">
        <v>148</v>
      </c>
      <c r="E153" s="235" t="s">
        <v>1584</v>
      </c>
      <c r="F153" s="236" t="s">
        <v>1585</v>
      </c>
      <c r="G153" s="237" t="s">
        <v>214</v>
      </c>
      <c r="H153" s="238">
        <v>56</v>
      </c>
      <c r="I153" s="239"/>
      <c r="J153" s="240">
        <f>ROUND(I153*H153,2)</f>
        <v>0</v>
      </c>
      <c r="K153" s="241"/>
      <c r="L153" s="44"/>
      <c r="M153" s="242" t="s">
        <v>1</v>
      </c>
      <c r="N153" s="243" t="s">
        <v>43</v>
      </c>
      <c r="O153" s="91"/>
      <c r="P153" s="244">
        <f>O153*H153</f>
        <v>0</v>
      </c>
      <c r="Q153" s="244">
        <v>0.0044400000000000004</v>
      </c>
      <c r="R153" s="244">
        <f>Q153*H153</f>
        <v>0.24864000000000003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146</v>
      </c>
      <c r="AT153" s="246" t="s">
        <v>148</v>
      </c>
      <c r="AU153" s="246" t="s">
        <v>88</v>
      </c>
      <c r="AY153" s="17" t="s">
        <v>147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86</v>
      </c>
      <c r="BK153" s="247">
        <f>ROUND(I153*H153,2)</f>
        <v>0</v>
      </c>
      <c r="BL153" s="17" t="s">
        <v>146</v>
      </c>
      <c r="BM153" s="246" t="s">
        <v>1586</v>
      </c>
    </row>
    <row r="154" s="13" customFormat="1">
      <c r="A154" s="13"/>
      <c r="B154" s="254"/>
      <c r="C154" s="255"/>
      <c r="D154" s="248" t="s">
        <v>171</v>
      </c>
      <c r="E154" s="256" t="s">
        <v>1</v>
      </c>
      <c r="F154" s="257" t="s">
        <v>1587</v>
      </c>
      <c r="G154" s="255"/>
      <c r="H154" s="258">
        <v>56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4" t="s">
        <v>171</v>
      </c>
      <c r="AU154" s="264" t="s">
        <v>88</v>
      </c>
      <c r="AV154" s="13" t="s">
        <v>88</v>
      </c>
      <c r="AW154" s="13" t="s">
        <v>34</v>
      </c>
      <c r="AX154" s="13" t="s">
        <v>86</v>
      </c>
      <c r="AY154" s="264" t="s">
        <v>147</v>
      </c>
    </row>
    <row r="155" s="2" customFormat="1" ht="16.5" customHeight="1">
      <c r="A155" s="38"/>
      <c r="B155" s="39"/>
      <c r="C155" s="234" t="s">
        <v>181</v>
      </c>
      <c r="D155" s="234" t="s">
        <v>148</v>
      </c>
      <c r="E155" s="235" t="s">
        <v>1588</v>
      </c>
      <c r="F155" s="236" t="s">
        <v>1589</v>
      </c>
      <c r="G155" s="237" t="s">
        <v>214</v>
      </c>
      <c r="H155" s="238">
        <v>56</v>
      </c>
      <c r="I155" s="239"/>
      <c r="J155" s="240">
        <f>ROUND(I155*H155,2)</f>
        <v>0</v>
      </c>
      <c r="K155" s="241"/>
      <c r="L155" s="44"/>
      <c r="M155" s="242" t="s">
        <v>1</v>
      </c>
      <c r="N155" s="243" t="s">
        <v>43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146</v>
      </c>
      <c r="AT155" s="246" t="s">
        <v>148</v>
      </c>
      <c r="AU155" s="246" t="s">
        <v>88</v>
      </c>
      <c r="AY155" s="17" t="s">
        <v>147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86</v>
      </c>
      <c r="BK155" s="247">
        <f>ROUND(I155*H155,2)</f>
        <v>0</v>
      </c>
      <c r="BL155" s="17" t="s">
        <v>146</v>
      </c>
      <c r="BM155" s="246" t="s">
        <v>1590</v>
      </c>
    </row>
    <row r="156" s="2" customFormat="1" ht="21.75" customHeight="1">
      <c r="A156" s="38"/>
      <c r="B156" s="39"/>
      <c r="C156" s="234" t="s">
        <v>207</v>
      </c>
      <c r="D156" s="234" t="s">
        <v>148</v>
      </c>
      <c r="E156" s="235" t="s">
        <v>1591</v>
      </c>
      <c r="F156" s="236" t="s">
        <v>1592</v>
      </c>
      <c r="G156" s="237" t="s">
        <v>169</v>
      </c>
      <c r="H156" s="238">
        <v>134.34</v>
      </c>
      <c r="I156" s="239"/>
      <c r="J156" s="240">
        <f>ROUND(I156*H156,2)</f>
        <v>0</v>
      </c>
      <c r="K156" s="241"/>
      <c r="L156" s="44"/>
      <c r="M156" s="242" t="s">
        <v>1</v>
      </c>
      <c r="N156" s="243" t="s">
        <v>43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146</v>
      </c>
      <c r="AT156" s="246" t="s">
        <v>148</v>
      </c>
      <c r="AU156" s="246" t="s">
        <v>88</v>
      </c>
      <c r="AY156" s="17" t="s">
        <v>147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86</v>
      </c>
      <c r="BK156" s="247">
        <f>ROUND(I156*H156,2)</f>
        <v>0</v>
      </c>
      <c r="BL156" s="17" t="s">
        <v>146</v>
      </c>
      <c r="BM156" s="246" t="s">
        <v>1593</v>
      </c>
    </row>
    <row r="157" s="13" customFormat="1">
      <c r="A157" s="13"/>
      <c r="B157" s="254"/>
      <c r="C157" s="255"/>
      <c r="D157" s="248" t="s">
        <v>171</v>
      </c>
      <c r="E157" s="256" t="s">
        <v>1</v>
      </c>
      <c r="F157" s="257" t="s">
        <v>1594</v>
      </c>
      <c r="G157" s="255"/>
      <c r="H157" s="258">
        <v>134.34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4" t="s">
        <v>171</v>
      </c>
      <c r="AU157" s="264" t="s">
        <v>88</v>
      </c>
      <c r="AV157" s="13" t="s">
        <v>88</v>
      </c>
      <c r="AW157" s="13" t="s">
        <v>34</v>
      </c>
      <c r="AX157" s="13" t="s">
        <v>86</v>
      </c>
      <c r="AY157" s="264" t="s">
        <v>147</v>
      </c>
    </row>
    <row r="158" s="2" customFormat="1" ht="21.75" customHeight="1">
      <c r="A158" s="38"/>
      <c r="B158" s="39"/>
      <c r="C158" s="234" t="s">
        <v>211</v>
      </c>
      <c r="D158" s="234" t="s">
        <v>148</v>
      </c>
      <c r="E158" s="235" t="s">
        <v>1595</v>
      </c>
      <c r="F158" s="236" t="s">
        <v>1596</v>
      </c>
      <c r="G158" s="237" t="s">
        <v>214</v>
      </c>
      <c r="H158" s="238">
        <v>63</v>
      </c>
      <c r="I158" s="239"/>
      <c r="J158" s="240">
        <f>ROUND(I158*H158,2)</f>
        <v>0</v>
      </c>
      <c r="K158" s="241"/>
      <c r="L158" s="44"/>
      <c r="M158" s="242" t="s">
        <v>1</v>
      </c>
      <c r="N158" s="243" t="s">
        <v>43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146</v>
      </c>
      <c r="AT158" s="246" t="s">
        <v>148</v>
      </c>
      <c r="AU158" s="246" t="s">
        <v>88</v>
      </c>
      <c r="AY158" s="17" t="s">
        <v>147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86</v>
      </c>
      <c r="BK158" s="247">
        <f>ROUND(I158*H158,2)</f>
        <v>0</v>
      </c>
      <c r="BL158" s="17" t="s">
        <v>146</v>
      </c>
      <c r="BM158" s="246" t="s">
        <v>1597</v>
      </c>
    </row>
    <row r="159" s="13" customFormat="1">
      <c r="A159" s="13"/>
      <c r="B159" s="254"/>
      <c r="C159" s="255"/>
      <c r="D159" s="248" t="s">
        <v>171</v>
      </c>
      <c r="E159" s="256" t="s">
        <v>1</v>
      </c>
      <c r="F159" s="257" t="s">
        <v>1561</v>
      </c>
      <c r="G159" s="255"/>
      <c r="H159" s="258">
        <v>63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4" t="s">
        <v>171</v>
      </c>
      <c r="AU159" s="264" t="s">
        <v>88</v>
      </c>
      <c r="AV159" s="13" t="s">
        <v>88</v>
      </c>
      <c r="AW159" s="13" t="s">
        <v>34</v>
      </c>
      <c r="AX159" s="13" t="s">
        <v>86</v>
      </c>
      <c r="AY159" s="264" t="s">
        <v>147</v>
      </c>
    </row>
    <row r="160" s="2" customFormat="1" ht="16.5" customHeight="1">
      <c r="A160" s="38"/>
      <c r="B160" s="39"/>
      <c r="C160" s="276" t="s">
        <v>219</v>
      </c>
      <c r="D160" s="276" t="s">
        <v>154</v>
      </c>
      <c r="E160" s="277" t="s">
        <v>1598</v>
      </c>
      <c r="F160" s="278" t="s">
        <v>1599</v>
      </c>
      <c r="G160" s="279" t="s">
        <v>222</v>
      </c>
      <c r="H160" s="280">
        <v>25.199999999999999</v>
      </c>
      <c r="I160" s="281"/>
      <c r="J160" s="282">
        <f>ROUND(I160*H160,2)</f>
        <v>0</v>
      </c>
      <c r="K160" s="283"/>
      <c r="L160" s="284"/>
      <c r="M160" s="285" t="s">
        <v>1</v>
      </c>
      <c r="N160" s="286" t="s">
        <v>43</v>
      </c>
      <c r="O160" s="91"/>
      <c r="P160" s="244">
        <f>O160*H160</f>
        <v>0</v>
      </c>
      <c r="Q160" s="244">
        <v>1</v>
      </c>
      <c r="R160" s="244">
        <f>Q160*H160</f>
        <v>25.199999999999999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199</v>
      </c>
      <c r="AT160" s="246" t="s">
        <v>154</v>
      </c>
      <c r="AU160" s="246" t="s">
        <v>88</v>
      </c>
      <c r="AY160" s="17" t="s">
        <v>147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86</v>
      </c>
      <c r="BK160" s="247">
        <f>ROUND(I160*H160,2)</f>
        <v>0</v>
      </c>
      <c r="BL160" s="17" t="s">
        <v>146</v>
      </c>
      <c r="BM160" s="246" t="s">
        <v>1600</v>
      </c>
    </row>
    <row r="161" s="13" customFormat="1">
      <c r="A161" s="13"/>
      <c r="B161" s="254"/>
      <c r="C161" s="255"/>
      <c r="D161" s="248" t="s">
        <v>171</v>
      </c>
      <c r="E161" s="256" t="s">
        <v>1</v>
      </c>
      <c r="F161" s="257" t="s">
        <v>1601</v>
      </c>
      <c r="G161" s="255"/>
      <c r="H161" s="258">
        <v>12.6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4" t="s">
        <v>171</v>
      </c>
      <c r="AU161" s="264" t="s">
        <v>88</v>
      </c>
      <c r="AV161" s="13" t="s">
        <v>88</v>
      </c>
      <c r="AW161" s="13" t="s">
        <v>34</v>
      </c>
      <c r="AX161" s="13" t="s">
        <v>86</v>
      </c>
      <c r="AY161" s="264" t="s">
        <v>147</v>
      </c>
    </row>
    <row r="162" s="13" customFormat="1">
      <c r="A162" s="13"/>
      <c r="B162" s="254"/>
      <c r="C162" s="255"/>
      <c r="D162" s="248" t="s">
        <v>171</v>
      </c>
      <c r="E162" s="255"/>
      <c r="F162" s="257" t="s">
        <v>1602</v>
      </c>
      <c r="G162" s="255"/>
      <c r="H162" s="258">
        <v>25.199999999999999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4" t="s">
        <v>171</v>
      </c>
      <c r="AU162" s="264" t="s">
        <v>88</v>
      </c>
      <c r="AV162" s="13" t="s">
        <v>88</v>
      </c>
      <c r="AW162" s="13" t="s">
        <v>4</v>
      </c>
      <c r="AX162" s="13" t="s">
        <v>86</v>
      </c>
      <c r="AY162" s="264" t="s">
        <v>147</v>
      </c>
    </row>
    <row r="163" s="2" customFormat="1" ht="21.75" customHeight="1">
      <c r="A163" s="38"/>
      <c r="B163" s="39"/>
      <c r="C163" s="234" t="s">
        <v>224</v>
      </c>
      <c r="D163" s="234" t="s">
        <v>148</v>
      </c>
      <c r="E163" s="235" t="s">
        <v>1603</v>
      </c>
      <c r="F163" s="236" t="s">
        <v>1604</v>
      </c>
      <c r="G163" s="237" t="s">
        <v>214</v>
      </c>
      <c r="H163" s="238">
        <v>154.90000000000001</v>
      </c>
      <c r="I163" s="239"/>
      <c r="J163" s="240">
        <f>ROUND(I163*H163,2)</f>
        <v>0</v>
      </c>
      <c r="K163" s="241"/>
      <c r="L163" s="44"/>
      <c r="M163" s="242" t="s">
        <v>1</v>
      </c>
      <c r="N163" s="243" t="s">
        <v>43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146</v>
      </c>
      <c r="AT163" s="246" t="s">
        <v>148</v>
      </c>
      <c r="AU163" s="246" t="s">
        <v>88</v>
      </c>
      <c r="AY163" s="17" t="s">
        <v>147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86</v>
      </c>
      <c r="BK163" s="247">
        <f>ROUND(I163*H163,2)</f>
        <v>0</v>
      </c>
      <c r="BL163" s="17" t="s">
        <v>146</v>
      </c>
      <c r="BM163" s="246" t="s">
        <v>1605</v>
      </c>
    </row>
    <row r="164" s="13" customFormat="1">
      <c r="A164" s="13"/>
      <c r="B164" s="254"/>
      <c r="C164" s="255"/>
      <c r="D164" s="248" t="s">
        <v>171</v>
      </c>
      <c r="E164" s="256" t="s">
        <v>1</v>
      </c>
      <c r="F164" s="257" t="s">
        <v>1606</v>
      </c>
      <c r="G164" s="255"/>
      <c r="H164" s="258">
        <v>116.8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4" t="s">
        <v>171</v>
      </c>
      <c r="AU164" s="264" t="s">
        <v>88</v>
      </c>
      <c r="AV164" s="13" t="s">
        <v>88</v>
      </c>
      <c r="AW164" s="13" t="s">
        <v>34</v>
      </c>
      <c r="AX164" s="13" t="s">
        <v>78</v>
      </c>
      <c r="AY164" s="264" t="s">
        <v>147</v>
      </c>
    </row>
    <row r="165" s="13" customFormat="1">
      <c r="A165" s="13"/>
      <c r="B165" s="254"/>
      <c r="C165" s="255"/>
      <c r="D165" s="248" t="s">
        <v>171</v>
      </c>
      <c r="E165" s="256" t="s">
        <v>1</v>
      </c>
      <c r="F165" s="257" t="s">
        <v>1607</v>
      </c>
      <c r="G165" s="255"/>
      <c r="H165" s="258">
        <v>12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4" t="s">
        <v>171</v>
      </c>
      <c r="AU165" s="264" t="s">
        <v>88</v>
      </c>
      <c r="AV165" s="13" t="s">
        <v>88</v>
      </c>
      <c r="AW165" s="13" t="s">
        <v>34</v>
      </c>
      <c r="AX165" s="13" t="s">
        <v>78</v>
      </c>
      <c r="AY165" s="264" t="s">
        <v>147</v>
      </c>
    </row>
    <row r="166" s="13" customFormat="1">
      <c r="A166" s="13"/>
      <c r="B166" s="254"/>
      <c r="C166" s="255"/>
      <c r="D166" s="248" t="s">
        <v>171</v>
      </c>
      <c r="E166" s="256" t="s">
        <v>1</v>
      </c>
      <c r="F166" s="257" t="s">
        <v>1608</v>
      </c>
      <c r="G166" s="255"/>
      <c r="H166" s="258">
        <v>12.5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4" t="s">
        <v>171</v>
      </c>
      <c r="AU166" s="264" t="s">
        <v>88</v>
      </c>
      <c r="AV166" s="13" t="s">
        <v>88</v>
      </c>
      <c r="AW166" s="13" t="s">
        <v>34</v>
      </c>
      <c r="AX166" s="13" t="s">
        <v>78</v>
      </c>
      <c r="AY166" s="264" t="s">
        <v>147</v>
      </c>
    </row>
    <row r="167" s="13" customFormat="1">
      <c r="A167" s="13"/>
      <c r="B167" s="254"/>
      <c r="C167" s="255"/>
      <c r="D167" s="248" t="s">
        <v>171</v>
      </c>
      <c r="E167" s="256" t="s">
        <v>1</v>
      </c>
      <c r="F167" s="257" t="s">
        <v>1609</v>
      </c>
      <c r="G167" s="255"/>
      <c r="H167" s="258">
        <v>13.6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4" t="s">
        <v>171</v>
      </c>
      <c r="AU167" s="264" t="s">
        <v>88</v>
      </c>
      <c r="AV167" s="13" t="s">
        <v>88</v>
      </c>
      <c r="AW167" s="13" t="s">
        <v>34</v>
      </c>
      <c r="AX167" s="13" t="s">
        <v>78</v>
      </c>
      <c r="AY167" s="264" t="s">
        <v>147</v>
      </c>
    </row>
    <row r="168" s="14" customFormat="1">
      <c r="A168" s="14"/>
      <c r="B168" s="265"/>
      <c r="C168" s="266"/>
      <c r="D168" s="248" t="s">
        <v>171</v>
      </c>
      <c r="E168" s="267" t="s">
        <v>1</v>
      </c>
      <c r="F168" s="268" t="s">
        <v>176</v>
      </c>
      <c r="G168" s="266"/>
      <c r="H168" s="269">
        <v>154.90000000000001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5" t="s">
        <v>171</v>
      </c>
      <c r="AU168" s="275" t="s">
        <v>88</v>
      </c>
      <c r="AV168" s="14" t="s">
        <v>146</v>
      </c>
      <c r="AW168" s="14" t="s">
        <v>34</v>
      </c>
      <c r="AX168" s="14" t="s">
        <v>86</v>
      </c>
      <c r="AY168" s="275" t="s">
        <v>147</v>
      </c>
    </row>
    <row r="169" s="2" customFormat="1" ht="21.75" customHeight="1">
      <c r="A169" s="38"/>
      <c r="B169" s="39"/>
      <c r="C169" s="234" t="s">
        <v>228</v>
      </c>
      <c r="D169" s="234" t="s">
        <v>148</v>
      </c>
      <c r="E169" s="235" t="s">
        <v>1610</v>
      </c>
      <c r="F169" s="236" t="s">
        <v>1611</v>
      </c>
      <c r="G169" s="237" t="s">
        <v>169</v>
      </c>
      <c r="H169" s="238">
        <v>3.125</v>
      </c>
      <c r="I169" s="239"/>
      <c r="J169" s="240">
        <f>ROUND(I169*H169,2)</f>
        <v>0</v>
      </c>
      <c r="K169" s="241"/>
      <c r="L169" s="44"/>
      <c r="M169" s="242" t="s">
        <v>1</v>
      </c>
      <c r="N169" s="243" t="s">
        <v>43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146</v>
      </c>
      <c r="AT169" s="246" t="s">
        <v>148</v>
      </c>
      <c r="AU169" s="246" t="s">
        <v>88</v>
      </c>
      <c r="AY169" s="17" t="s">
        <v>147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86</v>
      </c>
      <c r="BK169" s="247">
        <f>ROUND(I169*H169,2)</f>
        <v>0</v>
      </c>
      <c r="BL169" s="17" t="s">
        <v>146</v>
      </c>
      <c r="BM169" s="246" t="s">
        <v>1612</v>
      </c>
    </row>
    <row r="170" s="13" customFormat="1">
      <c r="A170" s="13"/>
      <c r="B170" s="254"/>
      <c r="C170" s="255"/>
      <c r="D170" s="248" t="s">
        <v>171</v>
      </c>
      <c r="E170" s="256" t="s">
        <v>1</v>
      </c>
      <c r="F170" s="257" t="s">
        <v>1613</v>
      </c>
      <c r="G170" s="255"/>
      <c r="H170" s="258">
        <v>3.125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4" t="s">
        <v>171</v>
      </c>
      <c r="AU170" s="264" t="s">
        <v>88</v>
      </c>
      <c r="AV170" s="13" t="s">
        <v>88</v>
      </c>
      <c r="AW170" s="13" t="s">
        <v>34</v>
      </c>
      <c r="AX170" s="13" t="s">
        <v>86</v>
      </c>
      <c r="AY170" s="264" t="s">
        <v>147</v>
      </c>
    </row>
    <row r="171" s="2" customFormat="1" ht="16.5" customHeight="1">
      <c r="A171" s="38"/>
      <c r="B171" s="39"/>
      <c r="C171" s="276" t="s">
        <v>8</v>
      </c>
      <c r="D171" s="276" t="s">
        <v>154</v>
      </c>
      <c r="E171" s="277" t="s">
        <v>1614</v>
      </c>
      <c r="F171" s="278" t="s">
        <v>1615</v>
      </c>
      <c r="G171" s="279" t="s">
        <v>222</v>
      </c>
      <c r="H171" s="280">
        <v>6.25</v>
      </c>
      <c r="I171" s="281"/>
      <c r="J171" s="282">
        <f>ROUND(I171*H171,2)</f>
        <v>0</v>
      </c>
      <c r="K171" s="283"/>
      <c r="L171" s="284"/>
      <c r="M171" s="285" t="s">
        <v>1</v>
      </c>
      <c r="N171" s="286" t="s">
        <v>43</v>
      </c>
      <c r="O171" s="91"/>
      <c r="P171" s="244">
        <f>O171*H171</f>
        <v>0</v>
      </c>
      <c r="Q171" s="244">
        <v>1</v>
      </c>
      <c r="R171" s="244">
        <f>Q171*H171</f>
        <v>6.25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199</v>
      </c>
      <c r="AT171" s="246" t="s">
        <v>154</v>
      </c>
      <c r="AU171" s="246" t="s">
        <v>88</v>
      </c>
      <c r="AY171" s="17" t="s">
        <v>147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86</v>
      </c>
      <c r="BK171" s="247">
        <f>ROUND(I171*H171,2)</f>
        <v>0</v>
      </c>
      <c r="BL171" s="17" t="s">
        <v>146</v>
      </c>
      <c r="BM171" s="246" t="s">
        <v>1616</v>
      </c>
    </row>
    <row r="172" s="13" customFormat="1">
      <c r="A172" s="13"/>
      <c r="B172" s="254"/>
      <c r="C172" s="255"/>
      <c r="D172" s="248" t="s">
        <v>171</v>
      </c>
      <c r="E172" s="255"/>
      <c r="F172" s="257" t="s">
        <v>1617</v>
      </c>
      <c r="G172" s="255"/>
      <c r="H172" s="258">
        <v>6.25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4" t="s">
        <v>171</v>
      </c>
      <c r="AU172" s="264" t="s">
        <v>88</v>
      </c>
      <c r="AV172" s="13" t="s">
        <v>88</v>
      </c>
      <c r="AW172" s="13" t="s">
        <v>4</v>
      </c>
      <c r="AX172" s="13" t="s">
        <v>86</v>
      </c>
      <c r="AY172" s="264" t="s">
        <v>147</v>
      </c>
    </row>
    <row r="173" s="2" customFormat="1" ht="21.75" customHeight="1">
      <c r="A173" s="38"/>
      <c r="B173" s="39"/>
      <c r="C173" s="234" t="s">
        <v>237</v>
      </c>
      <c r="D173" s="234" t="s">
        <v>148</v>
      </c>
      <c r="E173" s="235" t="s">
        <v>1618</v>
      </c>
      <c r="F173" s="236" t="s">
        <v>1619</v>
      </c>
      <c r="G173" s="237" t="s">
        <v>169</v>
      </c>
      <c r="H173" s="238">
        <v>74.200000000000003</v>
      </c>
      <c r="I173" s="239"/>
      <c r="J173" s="240">
        <f>ROUND(I173*H173,2)</f>
        <v>0</v>
      </c>
      <c r="K173" s="241"/>
      <c r="L173" s="44"/>
      <c r="M173" s="242" t="s">
        <v>1</v>
      </c>
      <c r="N173" s="243" t="s">
        <v>43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146</v>
      </c>
      <c r="AT173" s="246" t="s">
        <v>148</v>
      </c>
      <c r="AU173" s="246" t="s">
        <v>88</v>
      </c>
      <c r="AY173" s="17" t="s">
        <v>147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86</v>
      </c>
      <c r="BK173" s="247">
        <f>ROUND(I173*H173,2)</f>
        <v>0</v>
      </c>
      <c r="BL173" s="17" t="s">
        <v>146</v>
      </c>
      <c r="BM173" s="246" t="s">
        <v>1620</v>
      </c>
    </row>
    <row r="174" s="13" customFormat="1">
      <c r="A174" s="13"/>
      <c r="B174" s="254"/>
      <c r="C174" s="255"/>
      <c r="D174" s="248" t="s">
        <v>171</v>
      </c>
      <c r="E174" s="256" t="s">
        <v>1</v>
      </c>
      <c r="F174" s="257" t="s">
        <v>1621</v>
      </c>
      <c r="G174" s="255"/>
      <c r="H174" s="258">
        <v>27.199999999999999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4" t="s">
        <v>171</v>
      </c>
      <c r="AU174" s="264" t="s">
        <v>88</v>
      </c>
      <c r="AV174" s="13" t="s">
        <v>88</v>
      </c>
      <c r="AW174" s="13" t="s">
        <v>34</v>
      </c>
      <c r="AX174" s="13" t="s">
        <v>78</v>
      </c>
      <c r="AY174" s="264" t="s">
        <v>147</v>
      </c>
    </row>
    <row r="175" s="13" customFormat="1">
      <c r="A175" s="13"/>
      <c r="B175" s="254"/>
      <c r="C175" s="255"/>
      <c r="D175" s="248" t="s">
        <v>171</v>
      </c>
      <c r="E175" s="256" t="s">
        <v>1</v>
      </c>
      <c r="F175" s="257" t="s">
        <v>1622</v>
      </c>
      <c r="G175" s="255"/>
      <c r="H175" s="258">
        <v>22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4" t="s">
        <v>171</v>
      </c>
      <c r="AU175" s="264" t="s">
        <v>88</v>
      </c>
      <c r="AV175" s="13" t="s">
        <v>88</v>
      </c>
      <c r="AW175" s="13" t="s">
        <v>34</v>
      </c>
      <c r="AX175" s="13" t="s">
        <v>78</v>
      </c>
      <c r="AY175" s="264" t="s">
        <v>147</v>
      </c>
    </row>
    <row r="176" s="13" customFormat="1">
      <c r="A176" s="13"/>
      <c r="B176" s="254"/>
      <c r="C176" s="255"/>
      <c r="D176" s="248" t="s">
        <v>171</v>
      </c>
      <c r="E176" s="256" t="s">
        <v>1</v>
      </c>
      <c r="F176" s="257" t="s">
        <v>1623</v>
      </c>
      <c r="G176" s="255"/>
      <c r="H176" s="258">
        <v>25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4" t="s">
        <v>171</v>
      </c>
      <c r="AU176" s="264" t="s">
        <v>88</v>
      </c>
      <c r="AV176" s="13" t="s">
        <v>88</v>
      </c>
      <c r="AW176" s="13" t="s">
        <v>34</v>
      </c>
      <c r="AX176" s="13" t="s">
        <v>78</v>
      </c>
      <c r="AY176" s="264" t="s">
        <v>147</v>
      </c>
    </row>
    <row r="177" s="14" customFormat="1">
      <c r="A177" s="14"/>
      <c r="B177" s="265"/>
      <c r="C177" s="266"/>
      <c r="D177" s="248" t="s">
        <v>171</v>
      </c>
      <c r="E177" s="267" t="s">
        <v>1</v>
      </c>
      <c r="F177" s="268" t="s">
        <v>176</v>
      </c>
      <c r="G177" s="266"/>
      <c r="H177" s="269">
        <v>74.200000000000003</v>
      </c>
      <c r="I177" s="270"/>
      <c r="J177" s="266"/>
      <c r="K177" s="266"/>
      <c r="L177" s="271"/>
      <c r="M177" s="272"/>
      <c r="N177" s="273"/>
      <c r="O177" s="273"/>
      <c r="P177" s="273"/>
      <c r="Q177" s="273"/>
      <c r="R177" s="273"/>
      <c r="S177" s="273"/>
      <c r="T177" s="27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5" t="s">
        <v>171</v>
      </c>
      <c r="AU177" s="275" t="s">
        <v>88</v>
      </c>
      <c r="AV177" s="14" t="s">
        <v>146</v>
      </c>
      <c r="AW177" s="14" t="s">
        <v>34</v>
      </c>
      <c r="AX177" s="14" t="s">
        <v>86</v>
      </c>
      <c r="AY177" s="275" t="s">
        <v>147</v>
      </c>
    </row>
    <row r="178" s="2" customFormat="1" ht="16.5" customHeight="1">
      <c r="A178" s="38"/>
      <c r="B178" s="39"/>
      <c r="C178" s="276" t="s">
        <v>241</v>
      </c>
      <c r="D178" s="276" t="s">
        <v>154</v>
      </c>
      <c r="E178" s="277" t="s">
        <v>1624</v>
      </c>
      <c r="F178" s="278" t="s">
        <v>1625</v>
      </c>
      <c r="G178" s="279" t="s">
        <v>222</v>
      </c>
      <c r="H178" s="280">
        <v>188.80000000000001</v>
      </c>
      <c r="I178" s="281"/>
      <c r="J178" s="282">
        <f>ROUND(I178*H178,2)</f>
        <v>0</v>
      </c>
      <c r="K178" s="283"/>
      <c r="L178" s="284"/>
      <c r="M178" s="285" t="s">
        <v>1</v>
      </c>
      <c r="N178" s="286" t="s">
        <v>43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199</v>
      </c>
      <c r="AT178" s="246" t="s">
        <v>154</v>
      </c>
      <c r="AU178" s="246" t="s">
        <v>88</v>
      </c>
      <c r="AY178" s="17" t="s">
        <v>147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86</v>
      </c>
      <c r="BK178" s="247">
        <f>ROUND(I178*H178,2)</f>
        <v>0</v>
      </c>
      <c r="BL178" s="17" t="s">
        <v>146</v>
      </c>
      <c r="BM178" s="246" t="s">
        <v>1626</v>
      </c>
    </row>
    <row r="179" s="13" customFormat="1">
      <c r="A179" s="13"/>
      <c r="B179" s="254"/>
      <c r="C179" s="255"/>
      <c r="D179" s="248" t="s">
        <v>171</v>
      </c>
      <c r="E179" s="256" t="s">
        <v>1</v>
      </c>
      <c r="F179" s="257" t="s">
        <v>1627</v>
      </c>
      <c r="G179" s="255"/>
      <c r="H179" s="258">
        <v>94.400000000000006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4" t="s">
        <v>171</v>
      </c>
      <c r="AU179" s="264" t="s">
        <v>88</v>
      </c>
      <c r="AV179" s="13" t="s">
        <v>88</v>
      </c>
      <c r="AW179" s="13" t="s">
        <v>34</v>
      </c>
      <c r="AX179" s="13" t="s">
        <v>86</v>
      </c>
      <c r="AY179" s="264" t="s">
        <v>147</v>
      </c>
    </row>
    <row r="180" s="13" customFormat="1">
      <c r="A180" s="13"/>
      <c r="B180" s="254"/>
      <c r="C180" s="255"/>
      <c r="D180" s="248" t="s">
        <v>171</v>
      </c>
      <c r="E180" s="255"/>
      <c r="F180" s="257" t="s">
        <v>1628</v>
      </c>
      <c r="G180" s="255"/>
      <c r="H180" s="258">
        <v>188.80000000000001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4" t="s">
        <v>171</v>
      </c>
      <c r="AU180" s="264" t="s">
        <v>88</v>
      </c>
      <c r="AV180" s="13" t="s">
        <v>88</v>
      </c>
      <c r="AW180" s="13" t="s">
        <v>4</v>
      </c>
      <c r="AX180" s="13" t="s">
        <v>86</v>
      </c>
      <c r="AY180" s="264" t="s">
        <v>147</v>
      </c>
    </row>
    <row r="181" s="2" customFormat="1" ht="16.5" customHeight="1">
      <c r="A181" s="38"/>
      <c r="B181" s="39"/>
      <c r="C181" s="276" t="s">
        <v>245</v>
      </c>
      <c r="D181" s="276" t="s">
        <v>154</v>
      </c>
      <c r="E181" s="277" t="s">
        <v>1629</v>
      </c>
      <c r="F181" s="278" t="s">
        <v>1630</v>
      </c>
      <c r="G181" s="279" t="s">
        <v>222</v>
      </c>
      <c r="H181" s="280">
        <v>4</v>
      </c>
      <c r="I181" s="281"/>
      <c r="J181" s="282">
        <f>ROUND(I181*H181,2)</f>
        <v>0</v>
      </c>
      <c r="K181" s="283"/>
      <c r="L181" s="284"/>
      <c r="M181" s="285" t="s">
        <v>1</v>
      </c>
      <c r="N181" s="286" t="s">
        <v>43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199</v>
      </c>
      <c r="AT181" s="246" t="s">
        <v>154</v>
      </c>
      <c r="AU181" s="246" t="s">
        <v>88</v>
      </c>
      <c r="AY181" s="17" t="s">
        <v>147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86</v>
      </c>
      <c r="BK181" s="247">
        <f>ROUND(I181*H181,2)</f>
        <v>0</v>
      </c>
      <c r="BL181" s="17" t="s">
        <v>146</v>
      </c>
      <c r="BM181" s="246" t="s">
        <v>1631</v>
      </c>
    </row>
    <row r="182" s="13" customFormat="1">
      <c r="A182" s="13"/>
      <c r="B182" s="254"/>
      <c r="C182" s="255"/>
      <c r="D182" s="248" t="s">
        <v>171</v>
      </c>
      <c r="E182" s="256" t="s">
        <v>1</v>
      </c>
      <c r="F182" s="257" t="s">
        <v>1632</v>
      </c>
      <c r="G182" s="255"/>
      <c r="H182" s="258">
        <v>4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4" t="s">
        <v>171</v>
      </c>
      <c r="AU182" s="264" t="s">
        <v>88</v>
      </c>
      <c r="AV182" s="13" t="s">
        <v>88</v>
      </c>
      <c r="AW182" s="13" t="s">
        <v>34</v>
      </c>
      <c r="AX182" s="13" t="s">
        <v>86</v>
      </c>
      <c r="AY182" s="264" t="s">
        <v>147</v>
      </c>
    </row>
    <row r="183" s="2" customFormat="1" ht="21.75" customHeight="1">
      <c r="A183" s="38"/>
      <c r="B183" s="39"/>
      <c r="C183" s="234" t="s">
        <v>249</v>
      </c>
      <c r="D183" s="234" t="s">
        <v>148</v>
      </c>
      <c r="E183" s="235" t="s">
        <v>1633</v>
      </c>
      <c r="F183" s="236" t="s">
        <v>1634</v>
      </c>
      <c r="G183" s="237" t="s">
        <v>169</v>
      </c>
      <c r="H183" s="238">
        <v>125.22</v>
      </c>
      <c r="I183" s="239"/>
      <c r="J183" s="240">
        <f>ROUND(I183*H183,2)</f>
        <v>0</v>
      </c>
      <c r="K183" s="241"/>
      <c r="L183" s="44"/>
      <c r="M183" s="242" t="s">
        <v>1</v>
      </c>
      <c r="N183" s="243" t="s">
        <v>43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146</v>
      </c>
      <c r="AT183" s="246" t="s">
        <v>148</v>
      </c>
      <c r="AU183" s="246" t="s">
        <v>88</v>
      </c>
      <c r="AY183" s="17" t="s">
        <v>147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86</v>
      </c>
      <c r="BK183" s="247">
        <f>ROUND(I183*H183,2)</f>
        <v>0</v>
      </c>
      <c r="BL183" s="17" t="s">
        <v>146</v>
      </c>
      <c r="BM183" s="246" t="s">
        <v>1635</v>
      </c>
    </row>
    <row r="184" s="13" customFormat="1">
      <c r="A184" s="13"/>
      <c r="B184" s="254"/>
      <c r="C184" s="255"/>
      <c r="D184" s="248" t="s">
        <v>171</v>
      </c>
      <c r="E184" s="256" t="s">
        <v>1</v>
      </c>
      <c r="F184" s="257" t="s">
        <v>1636</v>
      </c>
      <c r="G184" s="255"/>
      <c r="H184" s="258">
        <v>125.22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4" t="s">
        <v>171</v>
      </c>
      <c r="AU184" s="264" t="s">
        <v>88</v>
      </c>
      <c r="AV184" s="13" t="s">
        <v>88</v>
      </c>
      <c r="AW184" s="13" t="s">
        <v>34</v>
      </c>
      <c r="AX184" s="13" t="s">
        <v>86</v>
      </c>
      <c r="AY184" s="264" t="s">
        <v>147</v>
      </c>
    </row>
    <row r="185" s="2" customFormat="1" ht="21.75" customHeight="1">
      <c r="A185" s="38"/>
      <c r="B185" s="39"/>
      <c r="C185" s="234" t="s">
        <v>256</v>
      </c>
      <c r="D185" s="234" t="s">
        <v>148</v>
      </c>
      <c r="E185" s="235" t="s">
        <v>1637</v>
      </c>
      <c r="F185" s="236" t="s">
        <v>1638</v>
      </c>
      <c r="G185" s="237" t="s">
        <v>169</v>
      </c>
      <c r="H185" s="238">
        <v>125.22</v>
      </c>
      <c r="I185" s="239"/>
      <c r="J185" s="240">
        <f>ROUND(I185*H185,2)</f>
        <v>0</v>
      </c>
      <c r="K185" s="241"/>
      <c r="L185" s="44"/>
      <c r="M185" s="242" t="s">
        <v>1</v>
      </c>
      <c r="N185" s="243" t="s">
        <v>43</v>
      </c>
      <c r="O185" s="91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146</v>
      </c>
      <c r="AT185" s="246" t="s">
        <v>148</v>
      </c>
      <c r="AU185" s="246" t="s">
        <v>88</v>
      </c>
      <c r="AY185" s="17" t="s">
        <v>147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86</v>
      </c>
      <c r="BK185" s="247">
        <f>ROUND(I185*H185,2)</f>
        <v>0</v>
      </c>
      <c r="BL185" s="17" t="s">
        <v>146</v>
      </c>
      <c r="BM185" s="246" t="s">
        <v>1639</v>
      </c>
    </row>
    <row r="186" s="2" customFormat="1" ht="16.5" customHeight="1">
      <c r="A186" s="38"/>
      <c r="B186" s="39"/>
      <c r="C186" s="234" t="s">
        <v>7</v>
      </c>
      <c r="D186" s="234" t="s">
        <v>148</v>
      </c>
      <c r="E186" s="235" t="s">
        <v>1640</v>
      </c>
      <c r="F186" s="236" t="s">
        <v>1641</v>
      </c>
      <c r="G186" s="237" t="s">
        <v>169</v>
      </c>
      <c r="H186" s="238">
        <v>125.22</v>
      </c>
      <c r="I186" s="239"/>
      <c r="J186" s="240">
        <f>ROUND(I186*H186,2)</f>
        <v>0</v>
      </c>
      <c r="K186" s="241"/>
      <c r="L186" s="44"/>
      <c r="M186" s="242" t="s">
        <v>1</v>
      </c>
      <c r="N186" s="243" t="s">
        <v>43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146</v>
      </c>
      <c r="AT186" s="246" t="s">
        <v>148</v>
      </c>
      <c r="AU186" s="246" t="s">
        <v>88</v>
      </c>
      <c r="AY186" s="17" t="s">
        <v>147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86</v>
      </c>
      <c r="BK186" s="247">
        <f>ROUND(I186*H186,2)</f>
        <v>0</v>
      </c>
      <c r="BL186" s="17" t="s">
        <v>146</v>
      </c>
      <c r="BM186" s="246" t="s">
        <v>1642</v>
      </c>
    </row>
    <row r="187" s="2" customFormat="1" ht="33" customHeight="1">
      <c r="A187" s="38"/>
      <c r="B187" s="39"/>
      <c r="C187" s="234" t="s">
        <v>267</v>
      </c>
      <c r="D187" s="234" t="s">
        <v>148</v>
      </c>
      <c r="E187" s="235" t="s">
        <v>1643</v>
      </c>
      <c r="F187" s="236" t="s">
        <v>1644</v>
      </c>
      <c r="G187" s="237" t="s">
        <v>222</v>
      </c>
      <c r="H187" s="238">
        <v>250.44</v>
      </c>
      <c r="I187" s="239"/>
      <c r="J187" s="240">
        <f>ROUND(I187*H187,2)</f>
        <v>0</v>
      </c>
      <c r="K187" s="241"/>
      <c r="L187" s="44"/>
      <c r="M187" s="242" t="s">
        <v>1</v>
      </c>
      <c r="N187" s="243" t="s">
        <v>43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146</v>
      </c>
      <c r="AT187" s="246" t="s">
        <v>148</v>
      </c>
      <c r="AU187" s="246" t="s">
        <v>88</v>
      </c>
      <c r="AY187" s="17" t="s">
        <v>147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86</v>
      </c>
      <c r="BK187" s="247">
        <f>ROUND(I187*H187,2)</f>
        <v>0</v>
      </c>
      <c r="BL187" s="17" t="s">
        <v>146</v>
      </c>
      <c r="BM187" s="246" t="s">
        <v>1645</v>
      </c>
    </row>
    <row r="188" s="13" customFormat="1">
      <c r="A188" s="13"/>
      <c r="B188" s="254"/>
      <c r="C188" s="255"/>
      <c r="D188" s="248" t="s">
        <v>171</v>
      </c>
      <c r="E188" s="255"/>
      <c r="F188" s="257" t="s">
        <v>1646</v>
      </c>
      <c r="G188" s="255"/>
      <c r="H188" s="258">
        <v>250.44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4" t="s">
        <v>171</v>
      </c>
      <c r="AU188" s="264" t="s">
        <v>88</v>
      </c>
      <c r="AV188" s="13" t="s">
        <v>88</v>
      </c>
      <c r="AW188" s="13" t="s">
        <v>4</v>
      </c>
      <c r="AX188" s="13" t="s">
        <v>86</v>
      </c>
      <c r="AY188" s="264" t="s">
        <v>147</v>
      </c>
    </row>
    <row r="189" s="12" customFormat="1" ht="22.8" customHeight="1">
      <c r="A189" s="12"/>
      <c r="B189" s="220"/>
      <c r="C189" s="221"/>
      <c r="D189" s="222" t="s">
        <v>77</v>
      </c>
      <c r="E189" s="252" t="s">
        <v>156</v>
      </c>
      <c r="F189" s="252" t="s">
        <v>166</v>
      </c>
      <c r="G189" s="221"/>
      <c r="H189" s="221"/>
      <c r="I189" s="224"/>
      <c r="J189" s="253">
        <f>BK189</f>
        <v>0</v>
      </c>
      <c r="K189" s="221"/>
      <c r="L189" s="226"/>
      <c r="M189" s="227"/>
      <c r="N189" s="228"/>
      <c r="O189" s="228"/>
      <c r="P189" s="229">
        <f>SUM(P190:P198)</f>
        <v>0</v>
      </c>
      <c r="Q189" s="228"/>
      <c r="R189" s="229">
        <f>SUM(R190:R198)</f>
        <v>11.27389</v>
      </c>
      <c r="S189" s="228"/>
      <c r="T189" s="230">
        <f>SUM(T190:T198)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1" t="s">
        <v>86</v>
      </c>
      <c r="AT189" s="232" t="s">
        <v>77</v>
      </c>
      <c r="AU189" s="232" t="s">
        <v>86</v>
      </c>
      <c r="AY189" s="231" t="s">
        <v>147</v>
      </c>
      <c r="BK189" s="233">
        <f>SUM(BK190:BK198)</f>
        <v>0</v>
      </c>
    </row>
    <row r="190" s="2" customFormat="1" ht="33" customHeight="1">
      <c r="A190" s="38"/>
      <c r="B190" s="39"/>
      <c r="C190" s="234" t="s">
        <v>272</v>
      </c>
      <c r="D190" s="234" t="s">
        <v>148</v>
      </c>
      <c r="E190" s="235" t="s">
        <v>1647</v>
      </c>
      <c r="F190" s="236" t="s">
        <v>1648</v>
      </c>
      <c r="G190" s="237" t="s">
        <v>214</v>
      </c>
      <c r="H190" s="238">
        <v>18</v>
      </c>
      <c r="I190" s="239"/>
      <c r="J190" s="240">
        <f>ROUND(I190*H190,2)</f>
        <v>0</v>
      </c>
      <c r="K190" s="241"/>
      <c r="L190" s="44"/>
      <c r="M190" s="242" t="s">
        <v>1</v>
      </c>
      <c r="N190" s="243" t="s">
        <v>43</v>
      </c>
      <c r="O190" s="91"/>
      <c r="P190" s="244">
        <f>O190*H190</f>
        <v>0</v>
      </c>
      <c r="Q190" s="244">
        <v>0.024979999999999999</v>
      </c>
      <c r="R190" s="244">
        <f>Q190*H190</f>
        <v>0.44963999999999998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146</v>
      </c>
      <c r="AT190" s="246" t="s">
        <v>148</v>
      </c>
      <c r="AU190" s="246" t="s">
        <v>88</v>
      </c>
      <c r="AY190" s="17" t="s">
        <v>147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86</v>
      </c>
      <c r="BK190" s="247">
        <f>ROUND(I190*H190,2)</f>
        <v>0</v>
      </c>
      <c r="BL190" s="17" t="s">
        <v>146</v>
      </c>
      <c r="BM190" s="246" t="s">
        <v>1649</v>
      </c>
    </row>
    <row r="191" s="13" customFormat="1">
      <c r="A191" s="13"/>
      <c r="B191" s="254"/>
      <c r="C191" s="255"/>
      <c r="D191" s="248" t="s">
        <v>171</v>
      </c>
      <c r="E191" s="256" t="s">
        <v>1</v>
      </c>
      <c r="F191" s="257" t="s">
        <v>1650</v>
      </c>
      <c r="G191" s="255"/>
      <c r="H191" s="258">
        <v>18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4" t="s">
        <v>171</v>
      </c>
      <c r="AU191" s="264" t="s">
        <v>88</v>
      </c>
      <c r="AV191" s="13" t="s">
        <v>88</v>
      </c>
      <c r="AW191" s="13" t="s">
        <v>34</v>
      </c>
      <c r="AX191" s="13" t="s">
        <v>86</v>
      </c>
      <c r="AY191" s="264" t="s">
        <v>147</v>
      </c>
    </row>
    <row r="192" s="2" customFormat="1" ht="33" customHeight="1">
      <c r="A192" s="38"/>
      <c r="B192" s="39"/>
      <c r="C192" s="276" t="s">
        <v>278</v>
      </c>
      <c r="D192" s="276" t="s">
        <v>154</v>
      </c>
      <c r="E192" s="277" t="s">
        <v>1651</v>
      </c>
      <c r="F192" s="278" t="s">
        <v>1652</v>
      </c>
      <c r="G192" s="279" t="s">
        <v>214</v>
      </c>
      <c r="H192" s="280">
        <v>18</v>
      </c>
      <c r="I192" s="281"/>
      <c r="J192" s="282">
        <f>ROUND(I192*H192,2)</f>
        <v>0</v>
      </c>
      <c r="K192" s="283"/>
      <c r="L192" s="284"/>
      <c r="M192" s="285" t="s">
        <v>1</v>
      </c>
      <c r="N192" s="286" t="s">
        <v>43</v>
      </c>
      <c r="O192" s="91"/>
      <c r="P192" s="244">
        <f>O192*H192</f>
        <v>0</v>
      </c>
      <c r="Q192" s="244">
        <v>0.078</v>
      </c>
      <c r="R192" s="244">
        <f>Q192*H192</f>
        <v>1.4039999999999999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199</v>
      </c>
      <c r="AT192" s="246" t="s">
        <v>154</v>
      </c>
      <c r="AU192" s="246" t="s">
        <v>88</v>
      </c>
      <c r="AY192" s="17" t="s">
        <v>147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86</v>
      </c>
      <c r="BK192" s="247">
        <f>ROUND(I192*H192,2)</f>
        <v>0</v>
      </c>
      <c r="BL192" s="17" t="s">
        <v>146</v>
      </c>
      <c r="BM192" s="246" t="s">
        <v>1653</v>
      </c>
    </row>
    <row r="193" s="2" customFormat="1" ht="33" customHeight="1">
      <c r="A193" s="38"/>
      <c r="B193" s="39"/>
      <c r="C193" s="234" t="s">
        <v>284</v>
      </c>
      <c r="D193" s="234" t="s">
        <v>148</v>
      </c>
      <c r="E193" s="235" t="s">
        <v>1654</v>
      </c>
      <c r="F193" s="236" t="s">
        <v>1655</v>
      </c>
      <c r="G193" s="237" t="s">
        <v>179</v>
      </c>
      <c r="H193" s="238">
        <v>4</v>
      </c>
      <c r="I193" s="239"/>
      <c r="J193" s="240">
        <f>ROUND(I193*H193,2)</f>
        <v>0</v>
      </c>
      <c r="K193" s="241"/>
      <c r="L193" s="44"/>
      <c r="M193" s="242" t="s">
        <v>1</v>
      </c>
      <c r="N193" s="243" t="s">
        <v>43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146</v>
      </c>
      <c r="AT193" s="246" t="s">
        <v>148</v>
      </c>
      <c r="AU193" s="246" t="s">
        <v>88</v>
      </c>
      <c r="AY193" s="17" t="s">
        <v>147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86</v>
      </c>
      <c r="BK193" s="247">
        <f>ROUND(I193*H193,2)</f>
        <v>0</v>
      </c>
      <c r="BL193" s="17" t="s">
        <v>146</v>
      </c>
      <c r="BM193" s="246" t="s">
        <v>1656</v>
      </c>
    </row>
    <row r="194" s="2" customFormat="1" ht="44.25" customHeight="1">
      <c r="A194" s="38"/>
      <c r="B194" s="39"/>
      <c r="C194" s="234" t="s">
        <v>289</v>
      </c>
      <c r="D194" s="234" t="s">
        <v>148</v>
      </c>
      <c r="E194" s="235" t="s">
        <v>1657</v>
      </c>
      <c r="F194" s="236" t="s">
        <v>1658</v>
      </c>
      <c r="G194" s="237" t="s">
        <v>179</v>
      </c>
      <c r="H194" s="238">
        <v>1</v>
      </c>
      <c r="I194" s="239"/>
      <c r="J194" s="240">
        <f>ROUND(I194*H194,2)</f>
        <v>0</v>
      </c>
      <c r="K194" s="241"/>
      <c r="L194" s="44"/>
      <c r="M194" s="242" t="s">
        <v>1</v>
      </c>
      <c r="N194" s="243" t="s">
        <v>43</v>
      </c>
      <c r="O194" s="91"/>
      <c r="P194" s="244">
        <f>O194*H194</f>
        <v>0</v>
      </c>
      <c r="Q194" s="244">
        <v>9.4199999999999999</v>
      </c>
      <c r="R194" s="244">
        <f>Q194*H194</f>
        <v>9.4199999999999999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146</v>
      </c>
      <c r="AT194" s="246" t="s">
        <v>148</v>
      </c>
      <c r="AU194" s="246" t="s">
        <v>88</v>
      </c>
      <c r="AY194" s="17" t="s">
        <v>147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86</v>
      </c>
      <c r="BK194" s="247">
        <f>ROUND(I194*H194,2)</f>
        <v>0</v>
      </c>
      <c r="BL194" s="17" t="s">
        <v>146</v>
      </c>
      <c r="BM194" s="246" t="s">
        <v>1659</v>
      </c>
    </row>
    <row r="195" s="2" customFormat="1">
      <c r="A195" s="38"/>
      <c r="B195" s="39"/>
      <c r="C195" s="40"/>
      <c r="D195" s="248" t="s">
        <v>152</v>
      </c>
      <c r="E195" s="40"/>
      <c r="F195" s="249" t="s">
        <v>1660</v>
      </c>
      <c r="G195" s="40"/>
      <c r="H195" s="40"/>
      <c r="I195" s="144"/>
      <c r="J195" s="40"/>
      <c r="K195" s="40"/>
      <c r="L195" s="44"/>
      <c r="M195" s="250"/>
      <c r="N195" s="25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152</v>
      </c>
      <c r="AU195" s="17" t="s">
        <v>88</v>
      </c>
    </row>
    <row r="196" s="2" customFormat="1" ht="16.5" customHeight="1">
      <c r="A196" s="38"/>
      <c r="B196" s="39"/>
      <c r="C196" s="234" t="s">
        <v>295</v>
      </c>
      <c r="D196" s="234" t="s">
        <v>148</v>
      </c>
      <c r="E196" s="235" t="s">
        <v>1661</v>
      </c>
      <c r="F196" s="236" t="s">
        <v>1662</v>
      </c>
      <c r="G196" s="237" t="s">
        <v>186</v>
      </c>
      <c r="H196" s="238">
        <v>1</v>
      </c>
      <c r="I196" s="239"/>
      <c r="J196" s="240">
        <f>ROUND(I196*H196,2)</f>
        <v>0</v>
      </c>
      <c r="K196" s="241"/>
      <c r="L196" s="44"/>
      <c r="M196" s="242" t="s">
        <v>1</v>
      </c>
      <c r="N196" s="243" t="s">
        <v>43</v>
      </c>
      <c r="O196" s="91"/>
      <c r="P196" s="244">
        <f>O196*H196</f>
        <v>0</v>
      </c>
      <c r="Q196" s="244">
        <v>0.00025000000000000001</v>
      </c>
      <c r="R196" s="244">
        <f>Q196*H196</f>
        <v>0.00025000000000000001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237</v>
      </c>
      <c r="AT196" s="246" t="s">
        <v>148</v>
      </c>
      <c r="AU196" s="246" t="s">
        <v>88</v>
      </c>
      <c r="AY196" s="17" t="s">
        <v>147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86</v>
      </c>
      <c r="BK196" s="247">
        <f>ROUND(I196*H196,2)</f>
        <v>0</v>
      </c>
      <c r="BL196" s="17" t="s">
        <v>237</v>
      </c>
      <c r="BM196" s="246" t="s">
        <v>1663</v>
      </c>
    </row>
    <row r="197" s="2" customFormat="1" ht="16.5" customHeight="1">
      <c r="A197" s="38"/>
      <c r="B197" s="39"/>
      <c r="C197" s="234" t="s">
        <v>300</v>
      </c>
      <c r="D197" s="234" t="s">
        <v>148</v>
      </c>
      <c r="E197" s="235" t="s">
        <v>1664</v>
      </c>
      <c r="F197" s="236" t="s">
        <v>1665</v>
      </c>
      <c r="G197" s="237" t="s">
        <v>169</v>
      </c>
      <c r="H197" s="238">
        <v>16</v>
      </c>
      <c r="I197" s="239"/>
      <c r="J197" s="240">
        <f>ROUND(I197*H197,2)</f>
        <v>0</v>
      </c>
      <c r="K197" s="241"/>
      <c r="L197" s="44"/>
      <c r="M197" s="242" t="s">
        <v>1</v>
      </c>
      <c r="N197" s="243" t="s">
        <v>43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146</v>
      </c>
      <c r="AT197" s="246" t="s">
        <v>148</v>
      </c>
      <c r="AU197" s="246" t="s">
        <v>88</v>
      </c>
      <c r="AY197" s="17" t="s">
        <v>147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86</v>
      </c>
      <c r="BK197" s="247">
        <f>ROUND(I197*H197,2)</f>
        <v>0</v>
      </c>
      <c r="BL197" s="17" t="s">
        <v>146</v>
      </c>
      <c r="BM197" s="246" t="s">
        <v>1666</v>
      </c>
    </row>
    <row r="198" s="2" customFormat="1" ht="16.5" customHeight="1">
      <c r="A198" s="38"/>
      <c r="B198" s="39"/>
      <c r="C198" s="234" t="s">
        <v>307</v>
      </c>
      <c r="D198" s="234" t="s">
        <v>148</v>
      </c>
      <c r="E198" s="235" t="s">
        <v>1667</v>
      </c>
      <c r="F198" s="236" t="s">
        <v>1668</v>
      </c>
      <c r="G198" s="237" t="s">
        <v>169</v>
      </c>
      <c r="H198" s="238">
        <v>16</v>
      </c>
      <c r="I198" s="239"/>
      <c r="J198" s="240">
        <f>ROUND(I198*H198,2)</f>
        <v>0</v>
      </c>
      <c r="K198" s="241"/>
      <c r="L198" s="44"/>
      <c r="M198" s="242" t="s">
        <v>1</v>
      </c>
      <c r="N198" s="243" t="s">
        <v>43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146</v>
      </c>
      <c r="AT198" s="246" t="s">
        <v>148</v>
      </c>
      <c r="AU198" s="246" t="s">
        <v>88</v>
      </c>
      <c r="AY198" s="17" t="s">
        <v>147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86</v>
      </c>
      <c r="BK198" s="247">
        <f>ROUND(I198*H198,2)</f>
        <v>0</v>
      </c>
      <c r="BL198" s="17" t="s">
        <v>146</v>
      </c>
      <c r="BM198" s="246" t="s">
        <v>1669</v>
      </c>
    </row>
    <row r="199" s="12" customFormat="1" ht="22.8" customHeight="1">
      <c r="A199" s="12"/>
      <c r="B199" s="220"/>
      <c r="C199" s="221"/>
      <c r="D199" s="222" t="s">
        <v>77</v>
      </c>
      <c r="E199" s="252" t="s">
        <v>146</v>
      </c>
      <c r="F199" s="252" t="s">
        <v>1670</v>
      </c>
      <c r="G199" s="221"/>
      <c r="H199" s="221"/>
      <c r="I199" s="224"/>
      <c r="J199" s="253">
        <f>BK199</f>
        <v>0</v>
      </c>
      <c r="K199" s="221"/>
      <c r="L199" s="226"/>
      <c r="M199" s="227"/>
      <c r="N199" s="228"/>
      <c r="O199" s="228"/>
      <c r="P199" s="229">
        <f>SUM(P200:P206)</f>
        <v>0</v>
      </c>
      <c r="Q199" s="228"/>
      <c r="R199" s="229">
        <f>SUM(R200:R206)</f>
        <v>0.061588799999999999</v>
      </c>
      <c r="S199" s="228"/>
      <c r="T199" s="230">
        <f>SUM(T200:T206)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1" t="s">
        <v>86</v>
      </c>
      <c r="AT199" s="232" t="s">
        <v>77</v>
      </c>
      <c r="AU199" s="232" t="s">
        <v>86</v>
      </c>
      <c r="AY199" s="231" t="s">
        <v>147</v>
      </c>
      <c r="BK199" s="233">
        <f>SUM(BK200:BK206)</f>
        <v>0</v>
      </c>
    </row>
    <row r="200" s="2" customFormat="1" ht="21.75" customHeight="1">
      <c r="A200" s="38"/>
      <c r="B200" s="39"/>
      <c r="C200" s="234" t="s">
        <v>314</v>
      </c>
      <c r="D200" s="234" t="s">
        <v>148</v>
      </c>
      <c r="E200" s="235" t="s">
        <v>1671</v>
      </c>
      <c r="F200" s="236" t="s">
        <v>1672</v>
      </c>
      <c r="G200" s="237" t="s">
        <v>169</v>
      </c>
      <c r="H200" s="238">
        <v>1.25</v>
      </c>
      <c r="I200" s="239"/>
      <c r="J200" s="240">
        <f>ROUND(I200*H200,2)</f>
        <v>0</v>
      </c>
      <c r="K200" s="241"/>
      <c r="L200" s="44"/>
      <c r="M200" s="242" t="s">
        <v>1</v>
      </c>
      <c r="N200" s="243" t="s">
        <v>43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146</v>
      </c>
      <c r="AT200" s="246" t="s">
        <v>148</v>
      </c>
      <c r="AU200" s="246" t="s">
        <v>88</v>
      </c>
      <c r="AY200" s="17" t="s">
        <v>147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86</v>
      </c>
      <c r="BK200" s="247">
        <f>ROUND(I200*H200,2)</f>
        <v>0</v>
      </c>
      <c r="BL200" s="17" t="s">
        <v>146</v>
      </c>
      <c r="BM200" s="246" t="s">
        <v>1673</v>
      </c>
    </row>
    <row r="201" s="13" customFormat="1">
      <c r="A201" s="13"/>
      <c r="B201" s="254"/>
      <c r="C201" s="255"/>
      <c r="D201" s="248" t="s">
        <v>171</v>
      </c>
      <c r="E201" s="256" t="s">
        <v>1</v>
      </c>
      <c r="F201" s="257" t="s">
        <v>1674</v>
      </c>
      <c r="G201" s="255"/>
      <c r="H201" s="258">
        <v>1.25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4" t="s">
        <v>171</v>
      </c>
      <c r="AU201" s="264" t="s">
        <v>88</v>
      </c>
      <c r="AV201" s="13" t="s">
        <v>88</v>
      </c>
      <c r="AW201" s="13" t="s">
        <v>34</v>
      </c>
      <c r="AX201" s="13" t="s">
        <v>86</v>
      </c>
      <c r="AY201" s="264" t="s">
        <v>147</v>
      </c>
    </row>
    <row r="202" s="2" customFormat="1" ht="16.5" customHeight="1">
      <c r="A202" s="38"/>
      <c r="B202" s="39"/>
      <c r="C202" s="234" t="s">
        <v>320</v>
      </c>
      <c r="D202" s="234" t="s">
        <v>148</v>
      </c>
      <c r="E202" s="235" t="s">
        <v>1675</v>
      </c>
      <c r="F202" s="236" t="s">
        <v>1676</v>
      </c>
      <c r="G202" s="237" t="s">
        <v>169</v>
      </c>
      <c r="H202" s="238">
        <v>1.2</v>
      </c>
      <c r="I202" s="239"/>
      <c r="J202" s="240">
        <f>ROUND(I202*H202,2)</f>
        <v>0</v>
      </c>
      <c r="K202" s="241"/>
      <c r="L202" s="44"/>
      <c r="M202" s="242" t="s">
        <v>1</v>
      </c>
      <c r="N202" s="243" t="s">
        <v>43</v>
      </c>
      <c r="O202" s="91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146</v>
      </c>
      <c r="AT202" s="246" t="s">
        <v>148</v>
      </c>
      <c r="AU202" s="246" t="s">
        <v>88</v>
      </c>
      <c r="AY202" s="17" t="s">
        <v>147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86</v>
      </c>
      <c r="BK202" s="247">
        <f>ROUND(I202*H202,2)</f>
        <v>0</v>
      </c>
      <c r="BL202" s="17" t="s">
        <v>146</v>
      </c>
      <c r="BM202" s="246" t="s">
        <v>1677</v>
      </c>
    </row>
    <row r="203" s="13" customFormat="1">
      <c r="A203" s="13"/>
      <c r="B203" s="254"/>
      <c r="C203" s="255"/>
      <c r="D203" s="248" t="s">
        <v>171</v>
      </c>
      <c r="E203" s="256" t="s">
        <v>1</v>
      </c>
      <c r="F203" s="257" t="s">
        <v>1678</v>
      </c>
      <c r="G203" s="255"/>
      <c r="H203" s="258">
        <v>1.2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4" t="s">
        <v>171</v>
      </c>
      <c r="AU203" s="264" t="s">
        <v>88</v>
      </c>
      <c r="AV203" s="13" t="s">
        <v>88</v>
      </c>
      <c r="AW203" s="13" t="s">
        <v>34</v>
      </c>
      <c r="AX203" s="13" t="s">
        <v>86</v>
      </c>
      <c r="AY203" s="264" t="s">
        <v>147</v>
      </c>
    </row>
    <row r="204" s="2" customFormat="1" ht="16.5" customHeight="1">
      <c r="A204" s="38"/>
      <c r="B204" s="39"/>
      <c r="C204" s="234" t="s">
        <v>270</v>
      </c>
      <c r="D204" s="234" t="s">
        <v>148</v>
      </c>
      <c r="E204" s="235" t="s">
        <v>1679</v>
      </c>
      <c r="F204" s="236" t="s">
        <v>1680</v>
      </c>
      <c r="G204" s="237" t="s">
        <v>169</v>
      </c>
      <c r="H204" s="238">
        <v>1.8</v>
      </c>
      <c r="I204" s="239"/>
      <c r="J204" s="240">
        <f>ROUND(I204*H204,2)</f>
        <v>0</v>
      </c>
      <c r="K204" s="241"/>
      <c r="L204" s="44"/>
      <c r="M204" s="242" t="s">
        <v>1</v>
      </c>
      <c r="N204" s="243" t="s">
        <v>43</v>
      </c>
      <c r="O204" s="91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146</v>
      </c>
      <c r="AT204" s="246" t="s">
        <v>148</v>
      </c>
      <c r="AU204" s="246" t="s">
        <v>88</v>
      </c>
      <c r="AY204" s="17" t="s">
        <v>147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86</v>
      </c>
      <c r="BK204" s="247">
        <f>ROUND(I204*H204,2)</f>
        <v>0</v>
      </c>
      <c r="BL204" s="17" t="s">
        <v>146</v>
      </c>
      <c r="BM204" s="246" t="s">
        <v>1681</v>
      </c>
    </row>
    <row r="205" s="13" customFormat="1">
      <c r="A205" s="13"/>
      <c r="B205" s="254"/>
      <c r="C205" s="255"/>
      <c r="D205" s="248" t="s">
        <v>171</v>
      </c>
      <c r="E205" s="256" t="s">
        <v>1</v>
      </c>
      <c r="F205" s="257" t="s">
        <v>1682</v>
      </c>
      <c r="G205" s="255"/>
      <c r="H205" s="258">
        <v>1.8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4" t="s">
        <v>171</v>
      </c>
      <c r="AU205" s="264" t="s">
        <v>88</v>
      </c>
      <c r="AV205" s="13" t="s">
        <v>88</v>
      </c>
      <c r="AW205" s="13" t="s">
        <v>34</v>
      </c>
      <c r="AX205" s="13" t="s">
        <v>86</v>
      </c>
      <c r="AY205" s="264" t="s">
        <v>147</v>
      </c>
    </row>
    <row r="206" s="2" customFormat="1" ht="21.75" customHeight="1">
      <c r="A206" s="38"/>
      <c r="B206" s="39"/>
      <c r="C206" s="234" t="s">
        <v>328</v>
      </c>
      <c r="D206" s="234" t="s">
        <v>148</v>
      </c>
      <c r="E206" s="235" t="s">
        <v>1683</v>
      </c>
      <c r="F206" s="236" t="s">
        <v>1684</v>
      </c>
      <c r="G206" s="237" t="s">
        <v>222</v>
      </c>
      <c r="H206" s="238">
        <v>0.071999999999999995</v>
      </c>
      <c r="I206" s="239"/>
      <c r="J206" s="240">
        <f>ROUND(I206*H206,2)</f>
        <v>0</v>
      </c>
      <c r="K206" s="241"/>
      <c r="L206" s="44"/>
      <c r="M206" s="242" t="s">
        <v>1</v>
      </c>
      <c r="N206" s="243" t="s">
        <v>43</v>
      </c>
      <c r="O206" s="91"/>
      <c r="P206" s="244">
        <f>O206*H206</f>
        <v>0</v>
      </c>
      <c r="Q206" s="244">
        <v>0.85540000000000005</v>
      </c>
      <c r="R206" s="244">
        <f>Q206*H206</f>
        <v>0.061588799999999999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146</v>
      </c>
      <c r="AT206" s="246" t="s">
        <v>148</v>
      </c>
      <c r="AU206" s="246" t="s">
        <v>88</v>
      </c>
      <c r="AY206" s="17" t="s">
        <v>147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86</v>
      </c>
      <c r="BK206" s="247">
        <f>ROUND(I206*H206,2)</f>
        <v>0</v>
      </c>
      <c r="BL206" s="17" t="s">
        <v>146</v>
      </c>
      <c r="BM206" s="246" t="s">
        <v>1685</v>
      </c>
    </row>
    <row r="207" s="12" customFormat="1" ht="22.8" customHeight="1">
      <c r="A207" s="12"/>
      <c r="B207" s="220"/>
      <c r="C207" s="221"/>
      <c r="D207" s="222" t="s">
        <v>77</v>
      </c>
      <c r="E207" s="252" t="s">
        <v>183</v>
      </c>
      <c r="F207" s="252" t="s">
        <v>1153</v>
      </c>
      <c r="G207" s="221"/>
      <c r="H207" s="221"/>
      <c r="I207" s="224"/>
      <c r="J207" s="253">
        <f>BK207</f>
        <v>0</v>
      </c>
      <c r="K207" s="221"/>
      <c r="L207" s="226"/>
      <c r="M207" s="227"/>
      <c r="N207" s="228"/>
      <c r="O207" s="228"/>
      <c r="P207" s="229">
        <f>SUM(P208:P248)</f>
        <v>0</v>
      </c>
      <c r="Q207" s="228"/>
      <c r="R207" s="229">
        <f>SUM(R208:R248)</f>
        <v>109.60776390000001</v>
      </c>
      <c r="S207" s="228"/>
      <c r="T207" s="230">
        <f>SUM(T208:T248)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1" t="s">
        <v>86</v>
      </c>
      <c r="AT207" s="232" t="s">
        <v>77</v>
      </c>
      <c r="AU207" s="232" t="s">
        <v>86</v>
      </c>
      <c r="AY207" s="231" t="s">
        <v>147</v>
      </c>
      <c r="BK207" s="233">
        <f>SUM(BK208:BK248)</f>
        <v>0</v>
      </c>
    </row>
    <row r="208" s="2" customFormat="1" ht="21.75" customHeight="1">
      <c r="A208" s="38"/>
      <c r="B208" s="39"/>
      <c r="C208" s="234" t="s">
        <v>334</v>
      </c>
      <c r="D208" s="234" t="s">
        <v>148</v>
      </c>
      <c r="E208" s="235" t="s">
        <v>1686</v>
      </c>
      <c r="F208" s="236" t="s">
        <v>1155</v>
      </c>
      <c r="G208" s="237" t="s">
        <v>214</v>
      </c>
      <c r="H208" s="238">
        <v>119.8</v>
      </c>
      <c r="I208" s="239"/>
      <c r="J208" s="240">
        <f>ROUND(I208*H208,2)</f>
        <v>0</v>
      </c>
      <c r="K208" s="241"/>
      <c r="L208" s="44"/>
      <c r="M208" s="242" t="s">
        <v>1</v>
      </c>
      <c r="N208" s="243" t="s">
        <v>43</v>
      </c>
      <c r="O208" s="91"/>
      <c r="P208" s="244">
        <f>O208*H208</f>
        <v>0</v>
      </c>
      <c r="Q208" s="244">
        <v>0.39600000000000002</v>
      </c>
      <c r="R208" s="244">
        <f>Q208*H208</f>
        <v>47.440800000000003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146</v>
      </c>
      <c r="AT208" s="246" t="s">
        <v>148</v>
      </c>
      <c r="AU208" s="246" t="s">
        <v>88</v>
      </c>
      <c r="AY208" s="17" t="s">
        <v>147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86</v>
      </c>
      <c r="BK208" s="247">
        <f>ROUND(I208*H208,2)</f>
        <v>0</v>
      </c>
      <c r="BL208" s="17" t="s">
        <v>146</v>
      </c>
      <c r="BM208" s="246" t="s">
        <v>1687</v>
      </c>
    </row>
    <row r="209" s="13" customFormat="1">
      <c r="A209" s="13"/>
      <c r="B209" s="254"/>
      <c r="C209" s="255"/>
      <c r="D209" s="248" t="s">
        <v>171</v>
      </c>
      <c r="E209" s="256" t="s">
        <v>1</v>
      </c>
      <c r="F209" s="257" t="s">
        <v>1688</v>
      </c>
      <c r="G209" s="255"/>
      <c r="H209" s="258">
        <v>61.299999999999997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4" t="s">
        <v>171</v>
      </c>
      <c r="AU209" s="264" t="s">
        <v>88</v>
      </c>
      <c r="AV209" s="13" t="s">
        <v>88</v>
      </c>
      <c r="AW209" s="13" t="s">
        <v>34</v>
      </c>
      <c r="AX209" s="13" t="s">
        <v>78</v>
      </c>
      <c r="AY209" s="264" t="s">
        <v>147</v>
      </c>
    </row>
    <row r="210" s="13" customFormat="1">
      <c r="A210" s="13"/>
      <c r="B210" s="254"/>
      <c r="C210" s="255"/>
      <c r="D210" s="248" t="s">
        <v>171</v>
      </c>
      <c r="E210" s="256" t="s">
        <v>1</v>
      </c>
      <c r="F210" s="257" t="s">
        <v>1689</v>
      </c>
      <c r="G210" s="255"/>
      <c r="H210" s="258">
        <v>33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4" t="s">
        <v>171</v>
      </c>
      <c r="AU210" s="264" t="s">
        <v>88</v>
      </c>
      <c r="AV210" s="13" t="s">
        <v>88</v>
      </c>
      <c r="AW210" s="13" t="s">
        <v>34</v>
      </c>
      <c r="AX210" s="13" t="s">
        <v>78</v>
      </c>
      <c r="AY210" s="264" t="s">
        <v>147</v>
      </c>
    </row>
    <row r="211" s="13" customFormat="1">
      <c r="A211" s="13"/>
      <c r="B211" s="254"/>
      <c r="C211" s="255"/>
      <c r="D211" s="248" t="s">
        <v>171</v>
      </c>
      <c r="E211" s="256" t="s">
        <v>1</v>
      </c>
      <c r="F211" s="257" t="s">
        <v>1690</v>
      </c>
      <c r="G211" s="255"/>
      <c r="H211" s="258">
        <v>21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4" t="s">
        <v>171</v>
      </c>
      <c r="AU211" s="264" t="s">
        <v>88</v>
      </c>
      <c r="AV211" s="13" t="s">
        <v>88</v>
      </c>
      <c r="AW211" s="13" t="s">
        <v>34</v>
      </c>
      <c r="AX211" s="13" t="s">
        <v>78</v>
      </c>
      <c r="AY211" s="264" t="s">
        <v>147</v>
      </c>
    </row>
    <row r="212" s="13" customFormat="1">
      <c r="A212" s="13"/>
      <c r="B212" s="254"/>
      <c r="C212" s="255"/>
      <c r="D212" s="248" t="s">
        <v>171</v>
      </c>
      <c r="E212" s="256" t="s">
        <v>1</v>
      </c>
      <c r="F212" s="257" t="s">
        <v>1691</v>
      </c>
      <c r="G212" s="255"/>
      <c r="H212" s="258">
        <v>4.5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4" t="s">
        <v>171</v>
      </c>
      <c r="AU212" s="264" t="s">
        <v>88</v>
      </c>
      <c r="AV212" s="13" t="s">
        <v>88</v>
      </c>
      <c r="AW212" s="13" t="s">
        <v>34</v>
      </c>
      <c r="AX212" s="13" t="s">
        <v>78</v>
      </c>
      <c r="AY212" s="264" t="s">
        <v>147</v>
      </c>
    </row>
    <row r="213" s="14" customFormat="1">
      <c r="A213" s="14"/>
      <c r="B213" s="265"/>
      <c r="C213" s="266"/>
      <c r="D213" s="248" t="s">
        <v>171</v>
      </c>
      <c r="E213" s="267" t="s">
        <v>1</v>
      </c>
      <c r="F213" s="268" t="s">
        <v>176</v>
      </c>
      <c r="G213" s="266"/>
      <c r="H213" s="269">
        <v>119.8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5" t="s">
        <v>171</v>
      </c>
      <c r="AU213" s="275" t="s">
        <v>88</v>
      </c>
      <c r="AV213" s="14" t="s">
        <v>146</v>
      </c>
      <c r="AW213" s="14" t="s">
        <v>34</v>
      </c>
      <c r="AX213" s="14" t="s">
        <v>86</v>
      </c>
      <c r="AY213" s="275" t="s">
        <v>147</v>
      </c>
    </row>
    <row r="214" s="2" customFormat="1" ht="21.75" customHeight="1">
      <c r="A214" s="38"/>
      <c r="B214" s="39"/>
      <c r="C214" s="234" t="s">
        <v>339</v>
      </c>
      <c r="D214" s="234" t="s">
        <v>148</v>
      </c>
      <c r="E214" s="235" t="s">
        <v>1157</v>
      </c>
      <c r="F214" s="236" t="s">
        <v>1158</v>
      </c>
      <c r="G214" s="237" t="s">
        <v>214</v>
      </c>
      <c r="H214" s="238">
        <v>119.8</v>
      </c>
      <c r="I214" s="239"/>
      <c r="J214" s="240">
        <f>ROUND(I214*H214,2)</f>
        <v>0</v>
      </c>
      <c r="K214" s="241"/>
      <c r="L214" s="44"/>
      <c r="M214" s="242" t="s">
        <v>1</v>
      </c>
      <c r="N214" s="243" t="s">
        <v>43</v>
      </c>
      <c r="O214" s="91"/>
      <c r="P214" s="244">
        <f>O214*H214</f>
        <v>0</v>
      </c>
      <c r="Q214" s="244">
        <v>0.106</v>
      </c>
      <c r="R214" s="244">
        <f>Q214*H214</f>
        <v>12.698799999999999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146</v>
      </c>
      <c r="AT214" s="246" t="s">
        <v>148</v>
      </c>
      <c r="AU214" s="246" t="s">
        <v>88</v>
      </c>
      <c r="AY214" s="17" t="s">
        <v>147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86</v>
      </c>
      <c r="BK214" s="247">
        <f>ROUND(I214*H214,2)</f>
        <v>0</v>
      </c>
      <c r="BL214" s="17" t="s">
        <v>146</v>
      </c>
      <c r="BM214" s="246" t="s">
        <v>1692</v>
      </c>
    </row>
    <row r="215" s="2" customFormat="1" ht="21.75" customHeight="1">
      <c r="A215" s="38"/>
      <c r="B215" s="39"/>
      <c r="C215" s="234" t="s">
        <v>343</v>
      </c>
      <c r="D215" s="234" t="s">
        <v>148</v>
      </c>
      <c r="E215" s="235" t="s">
        <v>1160</v>
      </c>
      <c r="F215" s="236" t="s">
        <v>1161</v>
      </c>
      <c r="G215" s="237" t="s">
        <v>214</v>
      </c>
      <c r="H215" s="238">
        <v>135.15000000000001</v>
      </c>
      <c r="I215" s="239"/>
      <c r="J215" s="240">
        <f>ROUND(I215*H215,2)</f>
        <v>0</v>
      </c>
      <c r="K215" s="241"/>
      <c r="L215" s="44"/>
      <c r="M215" s="242" t="s">
        <v>1</v>
      </c>
      <c r="N215" s="243" t="s">
        <v>43</v>
      </c>
      <c r="O215" s="91"/>
      <c r="P215" s="244">
        <f>O215*H215</f>
        <v>0</v>
      </c>
      <c r="Q215" s="244">
        <v>0.14610000000000001</v>
      </c>
      <c r="R215" s="244">
        <f>Q215*H215</f>
        <v>19.745415000000001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146</v>
      </c>
      <c r="AT215" s="246" t="s">
        <v>148</v>
      </c>
      <c r="AU215" s="246" t="s">
        <v>88</v>
      </c>
      <c r="AY215" s="17" t="s">
        <v>147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86</v>
      </c>
      <c r="BK215" s="247">
        <f>ROUND(I215*H215,2)</f>
        <v>0</v>
      </c>
      <c r="BL215" s="17" t="s">
        <v>146</v>
      </c>
      <c r="BM215" s="246" t="s">
        <v>1693</v>
      </c>
    </row>
    <row r="216" s="13" customFormat="1">
      <c r="A216" s="13"/>
      <c r="B216" s="254"/>
      <c r="C216" s="255"/>
      <c r="D216" s="248" t="s">
        <v>171</v>
      </c>
      <c r="E216" s="256" t="s">
        <v>1</v>
      </c>
      <c r="F216" s="257" t="s">
        <v>1694</v>
      </c>
      <c r="G216" s="255"/>
      <c r="H216" s="258">
        <v>61.299999999999997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4" t="s">
        <v>171</v>
      </c>
      <c r="AU216" s="264" t="s">
        <v>88</v>
      </c>
      <c r="AV216" s="13" t="s">
        <v>88</v>
      </c>
      <c r="AW216" s="13" t="s">
        <v>34</v>
      </c>
      <c r="AX216" s="13" t="s">
        <v>78</v>
      </c>
      <c r="AY216" s="264" t="s">
        <v>147</v>
      </c>
    </row>
    <row r="217" s="13" customFormat="1">
      <c r="A217" s="13"/>
      <c r="B217" s="254"/>
      <c r="C217" s="255"/>
      <c r="D217" s="248" t="s">
        <v>171</v>
      </c>
      <c r="E217" s="256" t="s">
        <v>1</v>
      </c>
      <c r="F217" s="257" t="s">
        <v>1689</v>
      </c>
      <c r="G217" s="255"/>
      <c r="H217" s="258">
        <v>33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4" t="s">
        <v>171</v>
      </c>
      <c r="AU217" s="264" t="s">
        <v>88</v>
      </c>
      <c r="AV217" s="13" t="s">
        <v>88</v>
      </c>
      <c r="AW217" s="13" t="s">
        <v>34</v>
      </c>
      <c r="AX217" s="13" t="s">
        <v>78</v>
      </c>
      <c r="AY217" s="264" t="s">
        <v>147</v>
      </c>
    </row>
    <row r="218" s="13" customFormat="1">
      <c r="A218" s="13"/>
      <c r="B218" s="254"/>
      <c r="C218" s="255"/>
      <c r="D218" s="248" t="s">
        <v>171</v>
      </c>
      <c r="E218" s="256" t="s">
        <v>1</v>
      </c>
      <c r="F218" s="257" t="s">
        <v>1690</v>
      </c>
      <c r="G218" s="255"/>
      <c r="H218" s="258">
        <v>21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4" t="s">
        <v>171</v>
      </c>
      <c r="AU218" s="264" t="s">
        <v>88</v>
      </c>
      <c r="AV218" s="13" t="s">
        <v>88</v>
      </c>
      <c r="AW218" s="13" t="s">
        <v>34</v>
      </c>
      <c r="AX218" s="13" t="s">
        <v>78</v>
      </c>
      <c r="AY218" s="264" t="s">
        <v>147</v>
      </c>
    </row>
    <row r="219" s="13" customFormat="1">
      <c r="A219" s="13"/>
      <c r="B219" s="254"/>
      <c r="C219" s="255"/>
      <c r="D219" s="248" t="s">
        <v>171</v>
      </c>
      <c r="E219" s="256" t="s">
        <v>1</v>
      </c>
      <c r="F219" s="257" t="s">
        <v>1691</v>
      </c>
      <c r="G219" s="255"/>
      <c r="H219" s="258">
        <v>4.5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4" t="s">
        <v>171</v>
      </c>
      <c r="AU219" s="264" t="s">
        <v>88</v>
      </c>
      <c r="AV219" s="13" t="s">
        <v>88</v>
      </c>
      <c r="AW219" s="13" t="s">
        <v>34</v>
      </c>
      <c r="AX219" s="13" t="s">
        <v>78</v>
      </c>
      <c r="AY219" s="264" t="s">
        <v>147</v>
      </c>
    </row>
    <row r="220" s="13" customFormat="1">
      <c r="A220" s="13"/>
      <c r="B220" s="254"/>
      <c r="C220" s="255"/>
      <c r="D220" s="248" t="s">
        <v>171</v>
      </c>
      <c r="E220" s="256" t="s">
        <v>1</v>
      </c>
      <c r="F220" s="257" t="s">
        <v>1695</v>
      </c>
      <c r="G220" s="255"/>
      <c r="H220" s="258">
        <v>15.35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4" t="s">
        <v>171</v>
      </c>
      <c r="AU220" s="264" t="s">
        <v>88</v>
      </c>
      <c r="AV220" s="13" t="s">
        <v>88</v>
      </c>
      <c r="AW220" s="13" t="s">
        <v>34</v>
      </c>
      <c r="AX220" s="13" t="s">
        <v>78</v>
      </c>
      <c r="AY220" s="264" t="s">
        <v>147</v>
      </c>
    </row>
    <row r="221" s="14" customFormat="1">
      <c r="A221" s="14"/>
      <c r="B221" s="265"/>
      <c r="C221" s="266"/>
      <c r="D221" s="248" t="s">
        <v>171</v>
      </c>
      <c r="E221" s="267" t="s">
        <v>1</v>
      </c>
      <c r="F221" s="268" t="s">
        <v>176</v>
      </c>
      <c r="G221" s="266"/>
      <c r="H221" s="269">
        <v>135.15000000000001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5" t="s">
        <v>171</v>
      </c>
      <c r="AU221" s="275" t="s">
        <v>88</v>
      </c>
      <c r="AV221" s="14" t="s">
        <v>146</v>
      </c>
      <c r="AW221" s="14" t="s">
        <v>34</v>
      </c>
      <c r="AX221" s="14" t="s">
        <v>86</v>
      </c>
      <c r="AY221" s="275" t="s">
        <v>147</v>
      </c>
    </row>
    <row r="222" s="2" customFormat="1" ht="21.75" customHeight="1">
      <c r="A222" s="38"/>
      <c r="B222" s="39"/>
      <c r="C222" s="276" t="s">
        <v>347</v>
      </c>
      <c r="D222" s="276" t="s">
        <v>154</v>
      </c>
      <c r="E222" s="277" t="s">
        <v>1163</v>
      </c>
      <c r="F222" s="278" t="s">
        <v>1164</v>
      </c>
      <c r="G222" s="279" t="s">
        <v>214</v>
      </c>
      <c r="H222" s="280">
        <v>126.83</v>
      </c>
      <c r="I222" s="281"/>
      <c r="J222" s="282">
        <f>ROUND(I222*H222,2)</f>
        <v>0</v>
      </c>
      <c r="K222" s="283"/>
      <c r="L222" s="284"/>
      <c r="M222" s="285" t="s">
        <v>1</v>
      </c>
      <c r="N222" s="286" t="s">
        <v>43</v>
      </c>
      <c r="O222" s="91"/>
      <c r="P222" s="244">
        <f>O222*H222</f>
        <v>0</v>
      </c>
      <c r="Q222" s="244">
        <v>0.09375</v>
      </c>
      <c r="R222" s="244">
        <f>Q222*H222</f>
        <v>11.8903125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199</v>
      </c>
      <c r="AT222" s="246" t="s">
        <v>154</v>
      </c>
      <c r="AU222" s="246" t="s">
        <v>88</v>
      </c>
      <c r="AY222" s="17" t="s">
        <v>147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86</v>
      </c>
      <c r="BK222" s="247">
        <f>ROUND(I222*H222,2)</f>
        <v>0</v>
      </c>
      <c r="BL222" s="17" t="s">
        <v>146</v>
      </c>
      <c r="BM222" s="246" t="s">
        <v>1696</v>
      </c>
    </row>
    <row r="223" s="2" customFormat="1">
      <c r="A223" s="38"/>
      <c r="B223" s="39"/>
      <c r="C223" s="40"/>
      <c r="D223" s="248" t="s">
        <v>152</v>
      </c>
      <c r="E223" s="40"/>
      <c r="F223" s="249" t="s">
        <v>1166</v>
      </c>
      <c r="G223" s="40"/>
      <c r="H223" s="40"/>
      <c r="I223" s="144"/>
      <c r="J223" s="40"/>
      <c r="K223" s="40"/>
      <c r="L223" s="44"/>
      <c r="M223" s="250"/>
      <c r="N223" s="251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152</v>
      </c>
      <c r="AU223" s="17" t="s">
        <v>88</v>
      </c>
    </row>
    <row r="224" s="13" customFormat="1">
      <c r="A224" s="13"/>
      <c r="B224" s="254"/>
      <c r="C224" s="255"/>
      <c r="D224" s="248" t="s">
        <v>171</v>
      </c>
      <c r="E224" s="256" t="s">
        <v>1</v>
      </c>
      <c r="F224" s="257" t="s">
        <v>1694</v>
      </c>
      <c r="G224" s="255"/>
      <c r="H224" s="258">
        <v>61.299999999999997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4" t="s">
        <v>171</v>
      </c>
      <c r="AU224" s="264" t="s">
        <v>88</v>
      </c>
      <c r="AV224" s="13" t="s">
        <v>88</v>
      </c>
      <c r="AW224" s="13" t="s">
        <v>34</v>
      </c>
      <c r="AX224" s="13" t="s">
        <v>78</v>
      </c>
      <c r="AY224" s="264" t="s">
        <v>147</v>
      </c>
    </row>
    <row r="225" s="13" customFormat="1">
      <c r="A225" s="13"/>
      <c r="B225" s="254"/>
      <c r="C225" s="255"/>
      <c r="D225" s="248" t="s">
        <v>171</v>
      </c>
      <c r="E225" s="256" t="s">
        <v>1</v>
      </c>
      <c r="F225" s="257" t="s">
        <v>1689</v>
      </c>
      <c r="G225" s="255"/>
      <c r="H225" s="258">
        <v>33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4" t="s">
        <v>171</v>
      </c>
      <c r="AU225" s="264" t="s">
        <v>88</v>
      </c>
      <c r="AV225" s="13" t="s">
        <v>88</v>
      </c>
      <c r="AW225" s="13" t="s">
        <v>34</v>
      </c>
      <c r="AX225" s="13" t="s">
        <v>78</v>
      </c>
      <c r="AY225" s="264" t="s">
        <v>147</v>
      </c>
    </row>
    <row r="226" s="13" customFormat="1">
      <c r="A226" s="13"/>
      <c r="B226" s="254"/>
      <c r="C226" s="255"/>
      <c r="D226" s="248" t="s">
        <v>171</v>
      </c>
      <c r="E226" s="256" t="s">
        <v>1</v>
      </c>
      <c r="F226" s="257" t="s">
        <v>1690</v>
      </c>
      <c r="G226" s="255"/>
      <c r="H226" s="258">
        <v>21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4" t="s">
        <v>171</v>
      </c>
      <c r="AU226" s="264" t="s">
        <v>88</v>
      </c>
      <c r="AV226" s="13" t="s">
        <v>88</v>
      </c>
      <c r="AW226" s="13" t="s">
        <v>34</v>
      </c>
      <c r="AX226" s="13" t="s">
        <v>78</v>
      </c>
      <c r="AY226" s="264" t="s">
        <v>147</v>
      </c>
    </row>
    <row r="227" s="14" customFormat="1">
      <c r="A227" s="14"/>
      <c r="B227" s="265"/>
      <c r="C227" s="266"/>
      <c r="D227" s="248" t="s">
        <v>171</v>
      </c>
      <c r="E227" s="267" t="s">
        <v>1</v>
      </c>
      <c r="F227" s="268" t="s">
        <v>176</v>
      </c>
      <c r="G227" s="266"/>
      <c r="H227" s="269">
        <v>115.3</v>
      </c>
      <c r="I227" s="270"/>
      <c r="J227" s="266"/>
      <c r="K227" s="266"/>
      <c r="L227" s="271"/>
      <c r="M227" s="272"/>
      <c r="N227" s="273"/>
      <c r="O227" s="273"/>
      <c r="P227" s="273"/>
      <c r="Q227" s="273"/>
      <c r="R227" s="273"/>
      <c r="S227" s="273"/>
      <c r="T227" s="27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5" t="s">
        <v>171</v>
      </c>
      <c r="AU227" s="275" t="s">
        <v>88</v>
      </c>
      <c r="AV227" s="14" t="s">
        <v>146</v>
      </c>
      <c r="AW227" s="14" t="s">
        <v>34</v>
      </c>
      <c r="AX227" s="14" t="s">
        <v>86</v>
      </c>
      <c r="AY227" s="275" t="s">
        <v>147</v>
      </c>
    </row>
    <row r="228" s="13" customFormat="1">
      <c r="A228" s="13"/>
      <c r="B228" s="254"/>
      <c r="C228" s="255"/>
      <c r="D228" s="248" t="s">
        <v>171</v>
      </c>
      <c r="E228" s="255"/>
      <c r="F228" s="257" t="s">
        <v>1697</v>
      </c>
      <c r="G228" s="255"/>
      <c r="H228" s="258">
        <v>126.83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4" t="s">
        <v>171</v>
      </c>
      <c r="AU228" s="264" t="s">
        <v>88</v>
      </c>
      <c r="AV228" s="13" t="s">
        <v>88</v>
      </c>
      <c r="AW228" s="13" t="s">
        <v>4</v>
      </c>
      <c r="AX228" s="13" t="s">
        <v>86</v>
      </c>
      <c r="AY228" s="264" t="s">
        <v>147</v>
      </c>
    </row>
    <row r="229" s="2" customFormat="1" ht="16.5" customHeight="1">
      <c r="A229" s="38"/>
      <c r="B229" s="39"/>
      <c r="C229" s="276" t="s">
        <v>355</v>
      </c>
      <c r="D229" s="276" t="s">
        <v>154</v>
      </c>
      <c r="E229" s="277" t="s">
        <v>1698</v>
      </c>
      <c r="F229" s="278" t="s">
        <v>1699</v>
      </c>
      <c r="G229" s="279" t="s">
        <v>214</v>
      </c>
      <c r="H229" s="280">
        <v>21.835000000000001</v>
      </c>
      <c r="I229" s="281"/>
      <c r="J229" s="282">
        <f>ROUND(I229*H229,2)</f>
        <v>0</v>
      </c>
      <c r="K229" s="283"/>
      <c r="L229" s="284"/>
      <c r="M229" s="285" t="s">
        <v>1</v>
      </c>
      <c r="N229" s="286" t="s">
        <v>43</v>
      </c>
      <c r="O229" s="91"/>
      <c r="P229" s="244">
        <f>O229*H229</f>
        <v>0</v>
      </c>
      <c r="Q229" s="244">
        <v>0.13200000000000001</v>
      </c>
      <c r="R229" s="244">
        <f>Q229*H229</f>
        <v>2.8822200000000002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199</v>
      </c>
      <c r="AT229" s="246" t="s">
        <v>154</v>
      </c>
      <c r="AU229" s="246" t="s">
        <v>88</v>
      </c>
      <c r="AY229" s="17" t="s">
        <v>147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86</v>
      </c>
      <c r="BK229" s="247">
        <f>ROUND(I229*H229,2)</f>
        <v>0</v>
      </c>
      <c r="BL229" s="17" t="s">
        <v>146</v>
      </c>
      <c r="BM229" s="246" t="s">
        <v>1700</v>
      </c>
    </row>
    <row r="230" s="13" customFormat="1">
      <c r="A230" s="13"/>
      <c r="B230" s="254"/>
      <c r="C230" s="255"/>
      <c r="D230" s="248" t="s">
        <v>171</v>
      </c>
      <c r="E230" s="256" t="s">
        <v>1</v>
      </c>
      <c r="F230" s="257" t="s">
        <v>1691</v>
      </c>
      <c r="G230" s="255"/>
      <c r="H230" s="258">
        <v>4.5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4" t="s">
        <v>171</v>
      </c>
      <c r="AU230" s="264" t="s">
        <v>88</v>
      </c>
      <c r="AV230" s="13" t="s">
        <v>88</v>
      </c>
      <c r="AW230" s="13" t="s">
        <v>34</v>
      </c>
      <c r="AX230" s="13" t="s">
        <v>78</v>
      </c>
      <c r="AY230" s="264" t="s">
        <v>147</v>
      </c>
    </row>
    <row r="231" s="13" customFormat="1">
      <c r="A231" s="13"/>
      <c r="B231" s="254"/>
      <c r="C231" s="255"/>
      <c r="D231" s="248" t="s">
        <v>171</v>
      </c>
      <c r="E231" s="256" t="s">
        <v>1</v>
      </c>
      <c r="F231" s="257" t="s">
        <v>1695</v>
      </c>
      <c r="G231" s="255"/>
      <c r="H231" s="258">
        <v>15.35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4" t="s">
        <v>171</v>
      </c>
      <c r="AU231" s="264" t="s">
        <v>88</v>
      </c>
      <c r="AV231" s="13" t="s">
        <v>88</v>
      </c>
      <c r="AW231" s="13" t="s">
        <v>34</v>
      </c>
      <c r="AX231" s="13" t="s">
        <v>78</v>
      </c>
      <c r="AY231" s="264" t="s">
        <v>147</v>
      </c>
    </row>
    <row r="232" s="14" customFormat="1">
      <c r="A232" s="14"/>
      <c r="B232" s="265"/>
      <c r="C232" s="266"/>
      <c r="D232" s="248" t="s">
        <v>171</v>
      </c>
      <c r="E232" s="267" t="s">
        <v>1</v>
      </c>
      <c r="F232" s="268" t="s">
        <v>176</v>
      </c>
      <c r="G232" s="266"/>
      <c r="H232" s="269">
        <v>19.850000000000001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5" t="s">
        <v>171</v>
      </c>
      <c r="AU232" s="275" t="s">
        <v>88</v>
      </c>
      <c r="AV232" s="14" t="s">
        <v>146</v>
      </c>
      <c r="AW232" s="14" t="s">
        <v>34</v>
      </c>
      <c r="AX232" s="14" t="s">
        <v>86</v>
      </c>
      <c r="AY232" s="275" t="s">
        <v>147</v>
      </c>
    </row>
    <row r="233" s="13" customFormat="1">
      <c r="A233" s="13"/>
      <c r="B233" s="254"/>
      <c r="C233" s="255"/>
      <c r="D233" s="248" t="s">
        <v>171</v>
      </c>
      <c r="E233" s="255"/>
      <c r="F233" s="257" t="s">
        <v>1701</v>
      </c>
      <c r="G233" s="255"/>
      <c r="H233" s="258">
        <v>21.835000000000001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4" t="s">
        <v>171</v>
      </c>
      <c r="AU233" s="264" t="s">
        <v>88</v>
      </c>
      <c r="AV233" s="13" t="s">
        <v>88</v>
      </c>
      <c r="AW233" s="13" t="s">
        <v>4</v>
      </c>
      <c r="AX233" s="13" t="s">
        <v>86</v>
      </c>
      <c r="AY233" s="264" t="s">
        <v>147</v>
      </c>
    </row>
    <row r="234" s="2" customFormat="1" ht="21.75" customHeight="1">
      <c r="A234" s="38"/>
      <c r="B234" s="39"/>
      <c r="C234" s="234" t="s">
        <v>361</v>
      </c>
      <c r="D234" s="234" t="s">
        <v>148</v>
      </c>
      <c r="E234" s="235" t="s">
        <v>1702</v>
      </c>
      <c r="F234" s="236" t="s">
        <v>1703</v>
      </c>
      <c r="G234" s="237" t="s">
        <v>196</v>
      </c>
      <c r="H234" s="238">
        <v>84.400000000000006</v>
      </c>
      <c r="I234" s="239"/>
      <c r="J234" s="240">
        <f>ROUND(I234*H234,2)</f>
        <v>0</v>
      </c>
      <c r="K234" s="241"/>
      <c r="L234" s="44"/>
      <c r="M234" s="242" t="s">
        <v>1</v>
      </c>
      <c r="N234" s="243" t="s">
        <v>43</v>
      </c>
      <c r="O234" s="91"/>
      <c r="P234" s="244">
        <f>O234*H234</f>
        <v>0</v>
      </c>
      <c r="Q234" s="244">
        <v>0.1295</v>
      </c>
      <c r="R234" s="244">
        <f>Q234*H234</f>
        <v>10.929800000000002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146</v>
      </c>
      <c r="AT234" s="246" t="s">
        <v>148</v>
      </c>
      <c r="AU234" s="246" t="s">
        <v>88</v>
      </c>
      <c r="AY234" s="17" t="s">
        <v>147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86</v>
      </c>
      <c r="BK234" s="247">
        <f>ROUND(I234*H234,2)</f>
        <v>0</v>
      </c>
      <c r="BL234" s="17" t="s">
        <v>146</v>
      </c>
      <c r="BM234" s="246" t="s">
        <v>1704</v>
      </c>
    </row>
    <row r="235" s="13" customFormat="1">
      <c r="A235" s="13"/>
      <c r="B235" s="254"/>
      <c r="C235" s="255"/>
      <c r="D235" s="248" t="s">
        <v>171</v>
      </c>
      <c r="E235" s="256" t="s">
        <v>1</v>
      </c>
      <c r="F235" s="257" t="s">
        <v>1705</v>
      </c>
      <c r="G235" s="255"/>
      <c r="H235" s="258">
        <v>31.699999999999999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4" t="s">
        <v>171</v>
      </c>
      <c r="AU235" s="264" t="s">
        <v>88</v>
      </c>
      <c r="AV235" s="13" t="s">
        <v>88</v>
      </c>
      <c r="AW235" s="13" t="s">
        <v>34</v>
      </c>
      <c r="AX235" s="13" t="s">
        <v>78</v>
      </c>
      <c r="AY235" s="264" t="s">
        <v>147</v>
      </c>
    </row>
    <row r="236" s="13" customFormat="1">
      <c r="A236" s="13"/>
      <c r="B236" s="254"/>
      <c r="C236" s="255"/>
      <c r="D236" s="248" t="s">
        <v>171</v>
      </c>
      <c r="E236" s="256" t="s">
        <v>1</v>
      </c>
      <c r="F236" s="257" t="s">
        <v>1706</v>
      </c>
      <c r="G236" s="255"/>
      <c r="H236" s="258">
        <v>7.5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4" t="s">
        <v>171</v>
      </c>
      <c r="AU236" s="264" t="s">
        <v>88</v>
      </c>
      <c r="AV236" s="13" t="s">
        <v>88</v>
      </c>
      <c r="AW236" s="13" t="s">
        <v>34</v>
      </c>
      <c r="AX236" s="13" t="s">
        <v>78</v>
      </c>
      <c r="AY236" s="264" t="s">
        <v>147</v>
      </c>
    </row>
    <row r="237" s="13" customFormat="1">
      <c r="A237" s="13"/>
      <c r="B237" s="254"/>
      <c r="C237" s="255"/>
      <c r="D237" s="248" t="s">
        <v>171</v>
      </c>
      <c r="E237" s="256" t="s">
        <v>1</v>
      </c>
      <c r="F237" s="257" t="s">
        <v>1707</v>
      </c>
      <c r="G237" s="255"/>
      <c r="H237" s="258">
        <v>45.200000000000003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4" t="s">
        <v>171</v>
      </c>
      <c r="AU237" s="264" t="s">
        <v>88</v>
      </c>
      <c r="AV237" s="13" t="s">
        <v>88</v>
      </c>
      <c r="AW237" s="13" t="s">
        <v>34</v>
      </c>
      <c r="AX237" s="13" t="s">
        <v>78</v>
      </c>
      <c r="AY237" s="264" t="s">
        <v>147</v>
      </c>
    </row>
    <row r="238" s="14" customFormat="1">
      <c r="A238" s="14"/>
      <c r="B238" s="265"/>
      <c r="C238" s="266"/>
      <c r="D238" s="248" t="s">
        <v>171</v>
      </c>
      <c r="E238" s="267" t="s">
        <v>1</v>
      </c>
      <c r="F238" s="268" t="s">
        <v>176</v>
      </c>
      <c r="G238" s="266"/>
      <c r="H238" s="269">
        <v>84.400000000000006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5" t="s">
        <v>171</v>
      </c>
      <c r="AU238" s="275" t="s">
        <v>88</v>
      </c>
      <c r="AV238" s="14" t="s">
        <v>146</v>
      </c>
      <c r="AW238" s="14" t="s">
        <v>34</v>
      </c>
      <c r="AX238" s="14" t="s">
        <v>86</v>
      </c>
      <c r="AY238" s="275" t="s">
        <v>147</v>
      </c>
    </row>
    <row r="239" s="2" customFormat="1" ht="16.5" customHeight="1">
      <c r="A239" s="38"/>
      <c r="B239" s="39"/>
      <c r="C239" s="276" t="s">
        <v>365</v>
      </c>
      <c r="D239" s="276" t="s">
        <v>154</v>
      </c>
      <c r="E239" s="277" t="s">
        <v>1708</v>
      </c>
      <c r="F239" s="278" t="s">
        <v>1709</v>
      </c>
      <c r="G239" s="279" t="s">
        <v>196</v>
      </c>
      <c r="H239" s="280">
        <v>57.969999999999999</v>
      </c>
      <c r="I239" s="281"/>
      <c r="J239" s="282">
        <f>ROUND(I239*H239,2)</f>
        <v>0</v>
      </c>
      <c r="K239" s="283"/>
      <c r="L239" s="284"/>
      <c r="M239" s="285" t="s">
        <v>1</v>
      </c>
      <c r="N239" s="286" t="s">
        <v>43</v>
      </c>
      <c r="O239" s="91"/>
      <c r="P239" s="244">
        <f>O239*H239</f>
        <v>0</v>
      </c>
      <c r="Q239" s="244">
        <v>0.056120000000000003</v>
      </c>
      <c r="R239" s="244">
        <f>Q239*H239</f>
        <v>3.2532764000000003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199</v>
      </c>
      <c r="AT239" s="246" t="s">
        <v>154</v>
      </c>
      <c r="AU239" s="246" t="s">
        <v>88</v>
      </c>
      <c r="AY239" s="17" t="s">
        <v>147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86</v>
      </c>
      <c r="BK239" s="247">
        <f>ROUND(I239*H239,2)</f>
        <v>0</v>
      </c>
      <c r="BL239" s="17" t="s">
        <v>146</v>
      </c>
      <c r="BM239" s="246" t="s">
        <v>1710</v>
      </c>
    </row>
    <row r="240" s="13" customFormat="1">
      <c r="A240" s="13"/>
      <c r="B240" s="254"/>
      <c r="C240" s="255"/>
      <c r="D240" s="248" t="s">
        <v>171</v>
      </c>
      <c r="E240" s="256" t="s">
        <v>1</v>
      </c>
      <c r="F240" s="257" t="s">
        <v>1706</v>
      </c>
      <c r="G240" s="255"/>
      <c r="H240" s="258">
        <v>7.5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4" t="s">
        <v>171</v>
      </c>
      <c r="AU240" s="264" t="s">
        <v>88</v>
      </c>
      <c r="AV240" s="13" t="s">
        <v>88</v>
      </c>
      <c r="AW240" s="13" t="s">
        <v>34</v>
      </c>
      <c r="AX240" s="13" t="s">
        <v>78</v>
      </c>
      <c r="AY240" s="264" t="s">
        <v>147</v>
      </c>
    </row>
    <row r="241" s="13" customFormat="1">
      <c r="A241" s="13"/>
      <c r="B241" s="254"/>
      <c r="C241" s="255"/>
      <c r="D241" s="248" t="s">
        <v>171</v>
      </c>
      <c r="E241" s="256" t="s">
        <v>1</v>
      </c>
      <c r="F241" s="257" t="s">
        <v>1707</v>
      </c>
      <c r="G241" s="255"/>
      <c r="H241" s="258">
        <v>45.200000000000003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4" t="s">
        <v>171</v>
      </c>
      <c r="AU241" s="264" t="s">
        <v>88</v>
      </c>
      <c r="AV241" s="13" t="s">
        <v>88</v>
      </c>
      <c r="AW241" s="13" t="s">
        <v>34</v>
      </c>
      <c r="AX241" s="13" t="s">
        <v>78</v>
      </c>
      <c r="AY241" s="264" t="s">
        <v>147</v>
      </c>
    </row>
    <row r="242" s="14" customFormat="1">
      <c r="A242" s="14"/>
      <c r="B242" s="265"/>
      <c r="C242" s="266"/>
      <c r="D242" s="248" t="s">
        <v>171</v>
      </c>
      <c r="E242" s="267" t="s">
        <v>1</v>
      </c>
      <c r="F242" s="268" t="s">
        <v>176</v>
      </c>
      <c r="G242" s="266"/>
      <c r="H242" s="269">
        <v>52.700000000000003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5" t="s">
        <v>171</v>
      </c>
      <c r="AU242" s="275" t="s">
        <v>88</v>
      </c>
      <c r="AV242" s="14" t="s">
        <v>146</v>
      </c>
      <c r="AW242" s="14" t="s">
        <v>34</v>
      </c>
      <c r="AX242" s="14" t="s">
        <v>86</v>
      </c>
      <c r="AY242" s="275" t="s">
        <v>147</v>
      </c>
    </row>
    <row r="243" s="13" customFormat="1">
      <c r="A243" s="13"/>
      <c r="B243" s="254"/>
      <c r="C243" s="255"/>
      <c r="D243" s="248" t="s">
        <v>171</v>
      </c>
      <c r="E243" s="255"/>
      <c r="F243" s="257" t="s">
        <v>1711</v>
      </c>
      <c r="G243" s="255"/>
      <c r="H243" s="258">
        <v>57.969999999999999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4" t="s">
        <v>171</v>
      </c>
      <c r="AU243" s="264" t="s">
        <v>88</v>
      </c>
      <c r="AV243" s="13" t="s">
        <v>88</v>
      </c>
      <c r="AW243" s="13" t="s">
        <v>4</v>
      </c>
      <c r="AX243" s="13" t="s">
        <v>86</v>
      </c>
      <c r="AY243" s="264" t="s">
        <v>147</v>
      </c>
    </row>
    <row r="244" s="2" customFormat="1" ht="16.5" customHeight="1">
      <c r="A244" s="38"/>
      <c r="B244" s="39"/>
      <c r="C244" s="276" t="s">
        <v>370</v>
      </c>
      <c r="D244" s="276" t="s">
        <v>154</v>
      </c>
      <c r="E244" s="277" t="s">
        <v>1712</v>
      </c>
      <c r="F244" s="278" t="s">
        <v>1713</v>
      </c>
      <c r="G244" s="279" t="s">
        <v>196</v>
      </c>
      <c r="H244" s="280">
        <v>34.869999999999997</v>
      </c>
      <c r="I244" s="281"/>
      <c r="J244" s="282">
        <f>ROUND(I244*H244,2)</f>
        <v>0</v>
      </c>
      <c r="K244" s="283"/>
      <c r="L244" s="284"/>
      <c r="M244" s="285" t="s">
        <v>1</v>
      </c>
      <c r="N244" s="286" t="s">
        <v>43</v>
      </c>
      <c r="O244" s="91"/>
      <c r="P244" s="244">
        <f>O244*H244</f>
        <v>0</v>
      </c>
      <c r="Q244" s="244">
        <v>0.021999999999999999</v>
      </c>
      <c r="R244" s="244">
        <f>Q244*H244</f>
        <v>0.76713999999999993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199</v>
      </c>
      <c r="AT244" s="246" t="s">
        <v>154</v>
      </c>
      <c r="AU244" s="246" t="s">
        <v>88</v>
      </c>
      <c r="AY244" s="17" t="s">
        <v>147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86</v>
      </c>
      <c r="BK244" s="247">
        <f>ROUND(I244*H244,2)</f>
        <v>0</v>
      </c>
      <c r="BL244" s="17" t="s">
        <v>146</v>
      </c>
      <c r="BM244" s="246" t="s">
        <v>1714</v>
      </c>
    </row>
    <row r="245" s="13" customFormat="1">
      <c r="A245" s="13"/>
      <c r="B245" s="254"/>
      <c r="C245" s="255"/>
      <c r="D245" s="248" t="s">
        <v>171</v>
      </c>
      <c r="E245" s="256" t="s">
        <v>1</v>
      </c>
      <c r="F245" s="257" t="s">
        <v>1705</v>
      </c>
      <c r="G245" s="255"/>
      <c r="H245" s="258">
        <v>31.699999999999999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4" t="s">
        <v>171</v>
      </c>
      <c r="AU245" s="264" t="s">
        <v>88</v>
      </c>
      <c r="AV245" s="13" t="s">
        <v>88</v>
      </c>
      <c r="AW245" s="13" t="s">
        <v>34</v>
      </c>
      <c r="AX245" s="13" t="s">
        <v>86</v>
      </c>
      <c r="AY245" s="264" t="s">
        <v>147</v>
      </c>
    </row>
    <row r="246" s="13" customFormat="1">
      <c r="A246" s="13"/>
      <c r="B246" s="254"/>
      <c r="C246" s="255"/>
      <c r="D246" s="248" t="s">
        <v>171</v>
      </c>
      <c r="E246" s="255"/>
      <c r="F246" s="257" t="s">
        <v>1715</v>
      </c>
      <c r="G246" s="255"/>
      <c r="H246" s="258">
        <v>34.869999999999997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4" t="s">
        <v>171</v>
      </c>
      <c r="AU246" s="264" t="s">
        <v>88</v>
      </c>
      <c r="AV246" s="13" t="s">
        <v>88</v>
      </c>
      <c r="AW246" s="13" t="s">
        <v>4</v>
      </c>
      <c r="AX246" s="13" t="s">
        <v>86</v>
      </c>
      <c r="AY246" s="264" t="s">
        <v>147</v>
      </c>
    </row>
    <row r="247" s="2" customFormat="1" ht="21.75" customHeight="1">
      <c r="A247" s="38"/>
      <c r="B247" s="39"/>
      <c r="C247" s="234" t="s">
        <v>377</v>
      </c>
      <c r="D247" s="234" t="s">
        <v>148</v>
      </c>
      <c r="E247" s="235" t="s">
        <v>709</v>
      </c>
      <c r="F247" s="236" t="s">
        <v>1716</v>
      </c>
      <c r="G247" s="237" t="s">
        <v>196</v>
      </c>
      <c r="H247" s="238">
        <v>22.5</v>
      </c>
      <c r="I247" s="239"/>
      <c r="J247" s="240">
        <f>ROUND(I247*H247,2)</f>
        <v>0</v>
      </c>
      <c r="K247" s="241"/>
      <c r="L247" s="44"/>
      <c r="M247" s="242" t="s">
        <v>1</v>
      </c>
      <c r="N247" s="243" t="s">
        <v>43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146</v>
      </c>
      <c r="AT247" s="246" t="s">
        <v>148</v>
      </c>
      <c r="AU247" s="246" t="s">
        <v>88</v>
      </c>
      <c r="AY247" s="17" t="s">
        <v>147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86</v>
      </c>
      <c r="BK247" s="247">
        <f>ROUND(I247*H247,2)</f>
        <v>0</v>
      </c>
      <c r="BL247" s="17" t="s">
        <v>146</v>
      </c>
      <c r="BM247" s="246" t="s">
        <v>1717</v>
      </c>
    </row>
    <row r="248" s="13" customFormat="1">
      <c r="A248" s="13"/>
      <c r="B248" s="254"/>
      <c r="C248" s="255"/>
      <c r="D248" s="248" t="s">
        <v>171</v>
      </c>
      <c r="E248" s="256" t="s">
        <v>1</v>
      </c>
      <c r="F248" s="257" t="s">
        <v>1718</v>
      </c>
      <c r="G248" s="255"/>
      <c r="H248" s="258">
        <v>22.5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4" t="s">
        <v>171</v>
      </c>
      <c r="AU248" s="264" t="s">
        <v>88</v>
      </c>
      <c r="AV248" s="13" t="s">
        <v>88</v>
      </c>
      <c r="AW248" s="13" t="s">
        <v>34</v>
      </c>
      <c r="AX248" s="13" t="s">
        <v>86</v>
      </c>
      <c r="AY248" s="264" t="s">
        <v>147</v>
      </c>
    </row>
    <row r="249" s="12" customFormat="1" ht="22.8" customHeight="1">
      <c r="A249" s="12"/>
      <c r="B249" s="220"/>
      <c r="C249" s="221"/>
      <c r="D249" s="222" t="s">
        <v>77</v>
      </c>
      <c r="E249" s="252" t="s">
        <v>199</v>
      </c>
      <c r="F249" s="252" t="s">
        <v>677</v>
      </c>
      <c r="G249" s="221"/>
      <c r="H249" s="221"/>
      <c r="I249" s="224"/>
      <c r="J249" s="253">
        <f>BK249</f>
        <v>0</v>
      </c>
      <c r="K249" s="221"/>
      <c r="L249" s="226"/>
      <c r="M249" s="227"/>
      <c r="N249" s="228"/>
      <c r="O249" s="228"/>
      <c r="P249" s="229">
        <f>SUM(P250:P261)</f>
        <v>0</v>
      </c>
      <c r="Q249" s="228"/>
      <c r="R249" s="229">
        <f>SUM(R250:R261)</f>
        <v>0.81334999999999991</v>
      </c>
      <c r="S249" s="228"/>
      <c r="T249" s="230">
        <f>SUM(T250:T261)</f>
        <v>5.4249999999999998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31" t="s">
        <v>86</v>
      </c>
      <c r="AT249" s="232" t="s">
        <v>77</v>
      </c>
      <c r="AU249" s="232" t="s">
        <v>86</v>
      </c>
      <c r="AY249" s="231" t="s">
        <v>147</v>
      </c>
      <c r="BK249" s="233">
        <f>SUM(BK250:BK261)</f>
        <v>0</v>
      </c>
    </row>
    <row r="250" s="2" customFormat="1" ht="33" customHeight="1">
      <c r="A250" s="38"/>
      <c r="B250" s="39"/>
      <c r="C250" s="234" t="s">
        <v>382</v>
      </c>
      <c r="D250" s="234" t="s">
        <v>148</v>
      </c>
      <c r="E250" s="235" t="s">
        <v>1719</v>
      </c>
      <c r="F250" s="236" t="s">
        <v>1720</v>
      </c>
      <c r="G250" s="237" t="s">
        <v>196</v>
      </c>
      <c r="H250" s="238">
        <v>65</v>
      </c>
      <c r="I250" s="239"/>
      <c r="J250" s="240">
        <f>ROUND(I250*H250,2)</f>
        <v>0</v>
      </c>
      <c r="K250" s="241"/>
      <c r="L250" s="44"/>
      <c r="M250" s="242" t="s">
        <v>1</v>
      </c>
      <c r="N250" s="243" t="s">
        <v>43</v>
      </c>
      <c r="O250" s="91"/>
      <c r="P250" s="244">
        <f>O250*H250</f>
        <v>0</v>
      </c>
      <c r="Q250" s="244">
        <v>0</v>
      </c>
      <c r="R250" s="244">
        <f>Q250*H250</f>
        <v>0</v>
      </c>
      <c r="S250" s="244">
        <v>0</v>
      </c>
      <c r="T250" s="24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6" t="s">
        <v>146</v>
      </c>
      <c r="AT250" s="246" t="s">
        <v>148</v>
      </c>
      <c r="AU250" s="246" t="s">
        <v>88</v>
      </c>
      <c r="AY250" s="17" t="s">
        <v>147</v>
      </c>
      <c r="BE250" s="247">
        <f>IF(N250="základní",J250,0)</f>
        <v>0</v>
      </c>
      <c r="BF250" s="247">
        <f>IF(N250="snížená",J250,0)</f>
        <v>0</v>
      </c>
      <c r="BG250" s="247">
        <f>IF(N250="zákl. přenesená",J250,0)</f>
        <v>0</v>
      </c>
      <c r="BH250" s="247">
        <f>IF(N250="sníž. přenesená",J250,0)</f>
        <v>0</v>
      </c>
      <c r="BI250" s="247">
        <f>IF(N250="nulová",J250,0)</f>
        <v>0</v>
      </c>
      <c r="BJ250" s="17" t="s">
        <v>86</v>
      </c>
      <c r="BK250" s="247">
        <f>ROUND(I250*H250,2)</f>
        <v>0</v>
      </c>
      <c r="BL250" s="17" t="s">
        <v>146</v>
      </c>
      <c r="BM250" s="246" t="s">
        <v>1721</v>
      </c>
    </row>
    <row r="251" s="2" customFormat="1" ht="16.5" customHeight="1">
      <c r="A251" s="38"/>
      <c r="B251" s="39"/>
      <c r="C251" s="234" t="s">
        <v>388</v>
      </c>
      <c r="D251" s="234" t="s">
        <v>148</v>
      </c>
      <c r="E251" s="235" t="s">
        <v>1722</v>
      </c>
      <c r="F251" s="236" t="s">
        <v>1723</v>
      </c>
      <c r="G251" s="237" t="s">
        <v>196</v>
      </c>
      <c r="H251" s="238">
        <v>25</v>
      </c>
      <c r="I251" s="239"/>
      <c r="J251" s="240">
        <f>ROUND(I251*H251,2)</f>
        <v>0</v>
      </c>
      <c r="K251" s="241"/>
      <c r="L251" s="44"/>
      <c r="M251" s="242" t="s">
        <v>1</v>
      </c>
      <c r="N251" s="243" t="s">
        <v>43</v>
      </c>
      <c r="O251" s="91"/>
      <c r="P251" s="244">
        <f>O251*H251</f>
        <v>0</v>
      </c>
      <c r="Q251" s="244">
        <v>0</v>
      </c>
      <c r="R251" s="244">
        <f>Q251*H251</f>
        <v>0</v>
      </c>
      <c r="S251" s="244">
        <v>0.029000000000000001</v>
      </c>
      <c r="T251" s="245">
        <f>S251*H251</f>
        <v>0.72500000000000009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6" t="s">
        <v>146</v>
      </c>
      <c r="AT251" s="246" t="s">
        <v>148</v>
      </c>
      <c r="AU251" s="246" t="s">
        <v>88</v>
      </c>
      <c r="AY251" s="17" t="s">
        <v>147</v>
      </c>
      <c r="BE251" s="247">
        <f>IF(N251="základní",J251,0)</f>
        <v>0</v>
      </c>
      <c r="BF251" s="247">
        <f>IF(N251="snížená",J251,0)</f>
        <v>0</v>
      </c>
      <c r="BG251" s="247">
        <f>IF(N251="zákl. přenesená",J251,0)</f>
        <v>0</v>
      </c>
      <c r="BH251" s="247">
        <f>IF(N251="sníž. přenesená",J251,0)</f>
        <v>0</v>
      </c>
      <c r="BI251" s="247">
        <f>IF(N251="nulová",J251,0)</f>
        <v>0</v>
      </c>
      <c r="BJ251" s="17" t="s">
        <v>86</v>
      </c>
      <c r="BK251" s="247">
        <f>ROUND(I251*H251,2)</f>
        <v>0</v>
      </c>
      <c r="BL251" s="17" t="s">
        <v>146</v>
      </c>
      <c r="BM251" s="246" t="s">
        <v>1724</v>
      </c>
    </row>
    <row r="252" s="2" customFormat="1" ht="21.75" customHeight="1">
      <c r="A252" s="38"/>
      <c r="B252" s="39"/>
      <c r="C252" s="234" t="s">
        <v>393</v>
      </c>
      <c r="D252" s="234" t="s">
        <v>148</v>
      </c>
      <c r="E252" s="235" t="s">
        <v>1725</v>
      </c>
      <c r="F252" s="236" t="s">
        <v>1726</v>
      </c>
      <c r="G252" s="237" t="s">
        <v>196</v>
      </c>
      <c r="H252" s="238">
        <v>25</v>
      </c>
      <c r="I252" s="239"/>
      <c r="J252" s="240">
        <f>ROUND(I252*H252,2)</f>
        <v>0</v>
      </c>
      <c r="K252" s="241"/>
      <c r="L252" s="44"/>
      <c r="M252" s="242" t="s">
        <v>1</v>
      </c>
      <c r="N252" s="243" t="s">
        <v>43</v>
      </c>
      <c r="O252" s="91"/>
      <c r="P252" s="244">
        <f>O252*H252</f>
        <v>0</v>
      </c>
      <c r="Q252" s="244">
        <v>0.01235</v>
      </c>
      <c r="R252" s="244">
        <f>Q252*H252</f>
        <v>0.30874999999999997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146</v>
      </c>
      <c r="AT252" s="246" t="s">
        <v>148</v>
      </c>
      <c r="AU252" s="246" t="s">
        <v>88</v>
      </c>
      <c r="AY252" s="17" t="s">
        <v>147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86</v>
      </c>
      <c r="BK252" s="247">
        <f>ROUND(I252*H252,2)</f>
        <v>0</v>
      </c>
      <c r="BL252" s="17" t="s">
        <v>146</v>
      </c>
      <c r="BM252" s="246" t="s">
        <v>1727</v>
      </c>
    </row>
    <row r="253" s="2" customFormat="1" ht="21.75" customHeight="1">
      <c r="A253" s="38"/>
      <c r="B253" s="39"/>
      <c r="C253" s="234" t="s">
        <v>397</v>
      </c>
      <c r="D253" s="234" t="s">
        <v>148</v>
      </c>
      <c r="E253" s="235" t="s">
        <v>1728</v>
      </c>
      <c r="F253" s="236" t="s">
        <v>1729</v>
      </c>
      <c r="G253" s="237" t="s">
        <v>161</v>
      </c>
      <c r="H253" s="238">
        <v>1</v>
      </c>
      <c r="I253" s="239"/>
      <c r="J253" s="240">
        <f>ROUND(I253*H253,2)</f>
        <v>0</v>
      </c>
      <c r="K253" s="241"/>
      <c r="L253" s="44"/>
      <c r="M253" s="242" t="s">
        <v>1</v>
      </c>
      <c r="N253" s="243" t="s">
        <v>43</v>
      </c>
      <c r="O253" s="91"/>
      <c r="P253" s="244">
        <f>O253*H253</f>
        <v>0</v>
      </c>
      <c r="Q253" s="244">
        <v>0</v>
      </c>
      <c r="R253" s="244">
        <f>Q253*H253</f>
        <v>0</v>
      </c>
      <c r="S253" s="244">
        <v>0</v>
      </c>
      <c r="T253" s="24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6" t="s">
        <v>146</v>
      </c>
      <c r="AT253" s="246" t="s">
        <v>148</v>
      </c>
      <c r="AU253" s="246" t="s">
        <v>88</v>
      </c>
      <c r="AY253" s="17" t="s">
        <v>147</v>
      </c>
      <c r="BE253" s="247">
        <f>IF(N253="základní",J253,0)</f>
        <v>0</v>
      </c>
      <c r="BF253" s="247">
        <f>IF(N253="snížená",J253,0)</f>
        <v>0</v>
      </c>
      <c r="BG253" s="247">
        <f>IF(N253="zákl. přenesená",J253,0)</f>
        <v>0</v>
      </c>
      <c r="BH253" s="247">
        <f>IF(N253="sníž. přenesená",J253,0)</f>
        <v>0</v>
      </c>
      <c r="BI253" s="247">
        <f>IF(N253="nulová",J253,0)</f>
        <v>0</v>
      </c>
      <c r="BJ253" s="17" t="s">
        <v>86</v>
      </c>
      <c r="BK253" s="247">
        <f>ROUND(I253*H253,2)</f>
        <v>0</v>
      </c>
      <c r="BL253" s="17" t="s">
        <v>146</v>
      </c>
      <c r="BM253" s="246" t="s">
        <v>1730</v>
      </c>
    </row>
    <row r="254" s="2" customFormat="1" ht="16.5" customHeight="1">
      <c r="A254" s="38"/>
      <c r="B254" s="39"/>
      <c r="C254" s="234" t="s">
        <v>403</v>
      </c>
      <c r="D254" s="234" t="s">
        <v>148</v>
      </c>
      <c r="E254" s="235" t="s">
        <v>1731</v>
      </c>
      <c r="F254" s="236" t="s">
        <v>1732</v>
      </c>
      <c r="G254" s="237" t="s">
        <v>196</v>
      </c>
      <c r="H254" s="238">
        <v>25</v>
      </c>
      <c r="I254" s="239"/>
      <c r="J254" s="240">
        <f>ROUND(I254*H254,2)</f>
        <v>0</v>
      </c>
      <c r="K254" s="241"/>
      <c r="L254" s="44"/>
      <c r="M254" s="242" t="s">
        <v>1</v>
      </c>
      <c r="N254" s="243" t="s">
        <v>43</v>
      </c>
      <c r="O254" s="91"/>
      <c r="P254" s="244">
        <f>O254*H254</f>
        <v>0</v>
      </c>
      <c r="Q254" s="244">
        <v>0.00019000000000000001</v>
      </c>
      <c r="R254" s="244">
        <f>Q254*H254</f>
        <v>0.0047499999999999999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146</v>
      </c>
      <c r="AT254" s="246" t="s">
        <v>148</v>
      </c>
      <c r="AU254" s="246" t="s">
        <v>88</v>
      </c>
      <c r="AY254" s="17" t="s">
        <v>147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86</v>
      </c>
      <c r="BK254" s="247">
        <f>ROUND(I254*H254,2)</f>
        <v>0</v>
      </c>
      <c r="BL254" s="17" t="s">
        <v>146</v>
      </c>
      <c r="BM254" s="246" t="s">
        <v>1733</v>
      </c>
    </row>
    <row r="255" s="2" customFormat="1" ht="16.5" customHeight="1">
      <c r="A255" s="38"/>
      <c r="B255" s="39"/>
      <c r="C255" s="234" t="s">
        <v>407</v>
      </c>
      <c r="D255" s="234" t="s">
        <v>148</v>
      </c>
      <c r="E255" s="235" t="s">
        <v>1734</v>
      </c>
      <c r="F255" s="236" t="s">
        <v>1735</v>
      </c>
      <c r="G255" s="237" t="s">
        <v>196</v>
      </c>
      <c r="H255" s="238">
        <v>25</v>
      </c>
      <c r="I255" s="239"/>
      <c r="J255" s="240">
        <f>ROUND(I255*H255,2)</f>
        <v>0</v>
      </c>
      <c r="K255" s="241"/>
      <c r="L255" s="44"/>
      <c r="M255" s="242" t="s">
        <v>1</v>
      </c>
      <c r="N255" s="243" t="s">
        <v>43</v>
      </c>
      <c r="O255" s="91"/>
      <c r="P255" s="244">
        <f>O255*H255</f>
        <v>0</v>
      </c>
      <c r="Q255" s="244">
        <v>6.9999999999999994E-05</v>
      </c>
      <c r="R255" s="244">
        <f>Q255*H255</f>
        <v>0.0017499999999999998</v>
      </c>
      <c r="S255" s="244">
        <v>0</v>
      </c>
      <c r="T255" s="24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6" t="s">
        <v>146</v>
      </c>
      <c r="AT255" s="246" t="s">
        <v>148</v>
      </c>
      <c r="AU255" s="246" t="s">
        <v>88</v>
      </c>
      <c r="AY255" s="17" t="s">
        <v>147</v>
      </c>
      <c r="BE255" s="247">
        <f>IF(N255="základní",J255,0)</f>
        <v>0</v>
      </c>
      <c r="BF255" s="247">
        <f>IF(N255="snížená",J255,0)</f>
        <v>0</v>
      </c>
      <c r="BG255" s="247">
        <f>IF(N255="zákl. přenesená",J255,0)</f>
        <v>0</v>
      </c>
      <c r="BH255" s="247">
        <f>IF(N255="sníž. přenesená",J255,0)</f>
        <v>0</v>
      </c>
      <c r="BI255" s="247">
        <f>IF(N255="nulová",J255,0)</f>
        <v>0</v>
      </c>
      <c r="BJ255" s="17" t="s">
        <v>86</v>
      </c>
      <c r="BK255" s="247">
        <f>ROUND(I255*H255,2)</f>
        <v>0</v>
      </c>
      <c r="BL255" s="17" t="s">
        <v>146</v>
      </c>
      <c r="BM255" s="246" t="s">
        <v>1736</v>
      </c>
    </row>
    <row r="256" s="2" customFormat="1" ht="21.75" customHeight="1">
      <c r="A256" s="38"/>
      <c r="B256" s="39"/>
      <c r="C256" s="234" t="s">
        <v>411</v>
      </c>
      <c r="D256" s="234" t="s">
        <v>148</v>
      </c>
      <c r="E256" s="235" t="s">
        <v>1737</v>
      </c>
      <c r="F256" s="236" t="s">
        <v>1738</v>
      </c>
      <c r="G256" s="237" t="s">
        <v>179</v>
      </c>
      <c r="H256" s="238">
        <v>2</v>
      </c>
      <c r="I256" s="239"/>
      <c r="J256" s="240">
        <f>ROUND(I256*H256,2)</f>
        <v>0</v>
      </c>
      <c r="K256" s="241"/>
      <c r="L256" s="44"/>
      <c r="M256" s="242" t="s">
        <v>1</v>
      </c>
      <c r="N256" s="243" t="s">
        <v>43</v>
      </c>
      <c r="O256" s="91"/>
      <c r="P256" s="244">
        <f>O256*H256</f>
        <v>0</v>
      </c>
      <c r="Q256" s="244">
        <v>0</v>
      </c>
      <c r="R256" s="244">
        <f>Q256*H256</f>
        <v>0</v>
      </c>
      <c r="S256" s="244">
        <v>0.10000000000000001</v>
      </c>
      <c r="T256" s="245">
        <f>S256*H256</f>
        <v>0.20000000000000001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6" t="s">
        <v>146</v>
      </c>
      <c r="AT256" s="246" t="s">
        <v>148</v>
      </c>
      <c r="AU256" s="246" t="s">
        <v>88</v>
      </c>
      <c r="AY256" s="17" t="s">
        <v>147</v>
      </c>
      <c r="BE256" s="247">
        <f>IF(N256="základní",J256,0)</f>
        <v>0</v>
      </c>
      <c r="BF256" s="247">
        <f>IF(N256="snížená",J256,0)</f>
        <v>0</v>
      </c>
      <c r="BG256" s="247">
        <f>IF(N256="zákl. přenesená",J256,0)</f>
        <v>0</v>
      </c>
      <c r="BH256" s="247">
        <f>IF(N256="sníž. přenesená",J256,0)</f>
        <v>0</v>
      </c>
      <c r="BI256" s="247">
        <f>IF(N256="nulová",J256,0)</f>
        <v>0</v>
      </c>
      <c r="BJ256" s="17" t="s">
        <v>86</v>
      </c>
      <c r="BK256" s="247">
        <f>ROUND(I256*H256,2)</f>
        <v>0</v>
      </c>
      <c r="BL256" s="17" t="s">
        <v>146</v>
      </c>
      <c r="BM256" s="246" t="s">
        <v>1739</v>
      </c>
    </row>
    <row r="257" s="2" customFormat="1" ht="21.75" customHeight="1">
      <c r="A257" s="38"/>
      <c r="B257" s="39"/>
      <c r="C257" s="234" t="s">
        <v>415</v>
      </c>
      <c r="D257" s="234" t="s">
        <v>148</v>
      </c>
      <c r="E257" s="235" t="s">
        <v>1740</v>
      </c>
      <c r="F257" s="236" t="s">
        <v>1741</v>
      </c>
      <c r="G257" s="237" t="s">
        <v>169</v>
      </c>
      <c r="H257" s="238">
        <v>9</v>
      </c>
      <c r="I257" s="239"/>
      <c r="J257" s="240">
        <f>ROUND(I257*H257,2)</f>
        <v>0</v>
      </c>
      <c r="K257" s="241"/>
      <c r="L257" s="44"/>
      <c r="M257" s="242" t="s">
        <v>1</v>
      </c>
      <c r="N257" s="243" t="s">
        <v>43</v>
      </c>
      <c r="O257" s="91"/>
      <c r="P257" s="244">
        <f>O257*H257</f>
        <v>0</v>
      </c>
      <c r="Q257" s="244">
        <v>0</v>
      </c>
      <c r="R257" s="244">
        <f>Q257*H257</f>
        <v>0</v>
      </c>
      <c r="S257" s="244">
        <v>0.5</v>
      </c>
      <c r="T257" s="245">
        <f>S257*H257</f>
        <v>4.5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6" t="s">
        <v>146</v>
      </c>
      <c r="AT257" s="246" t="s">
        <v>148</v>
      </c>
      <c r="AU257" s="246" t="s">
        <v>88</v>
      </c>
      <c r="AY257" s="17" t="s">
        <v>147</v>
      </c>
      <c r="BE257" s="247">
        <f>IF(N257="základní",J257,0)</f>
        <v>0</v>
      </c>
      <c r="BF257" s="247">
        <f>IF(N257="snížená",J257,0)</f>
        <v>0</v>
      </c>
      <c r="BG257" s="247">
        <f>IF(N257="zákl. přenesená",J257,0)</f>
        <v>0</v>
      </c>
      <c r="BH257" s="247">
        <f>IF(N257="sníž. přenesená",J257,0)</f>
        <v>0</v>
      </c>
      <c r="BI257" s="247">
        <f>IF(N257="nulová",J257,0)</f>
        <v>0</v>
      </c>
      <c r="BJ257" s="17" t="s">
        <v>86</v>
      </c>
      <c r="BK257" s="247">
        <f>ROUND(I257*H257,2)</f>
        <v>0</v>
      </c>
      <c r="BL257" s="17" t="s">
        <v>146</v>
      </c>
      <c r="BM257" s="246" t="s">
        <v>1742</v>
      </c>
    </row>
    <row r="258" s="13" customFormat="1">
      <c r="A258" s="13"/>
      <c r="B258" s="254"/>
      <c r="C258" s="255"/>
      <c r="D258" s="248" t="s">
        <v>171</v>
      </c>
      <c r="E258" s="256" t="s">
        <v>1</v>
      </c>
      <c r="F258" s="257" t="s">
        <v>1743</v>
      </c>
      <c r="G258" s="255"/>
      <c r="H258" s="258">
        <v>9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4" t="s">
        <v>171</v>
      </c>
      <c r="AU258" s="264" t="s">
        <v>88</v>
      </c>
      <c r="AV258" s="13" t="s">
        <v>88</v>
      </c>
      <c r="AW258" s="13" t="s">
        <v>34</v>
      </c>
      <c r="AX258" s="13" t="s">
        <v>86</v>
      </c>
      <c r="AY258" s="264" t="s">
        <v>147</v>
      </c>
    </row>
    <row r="259" s="2" customFormat="1" ht="44.25" customHeight="1">
      <c r="A259" s="38"/>
      <c r="B259" s="39"/>
      <c r="C259" s="234" t="s">
        <v>420</v>
      </c>
      <c r="D259" s="234" t="s">
        <v>148</v>
      </c>
      <c r="E259" s="235" t="s">
        <v>1744</v>
      </c>
      <c r="F259" s="236" t="s">
        <v>1745</v>
      </c>
      <c r="G259" s="237" t="s">
        <v>179</v>
      </c>
      <c r="H259" s="238">
        <v>2</v>
      </c>
      <c r="I259" s="239"/>
      <c r="J259" s="240">
        <f>ROUND(I259*H259,2)</f>
        <v>0</v>
      </c>
      <c r="K259" s="241"/>
      <c r="L259" s="44"/>
      <c r="M259" s="242" t="s">
        <v>1</v>
      </c>
      <c r="N259" s="243" t="s">
        <v>43</v>
      </c>
      <c r="O259" s="91"/>
      <c r="P259" s="244">
        <f>O259*H259</f>
        <v>0</v>
      </c>
      <c r="Q259" s="244">
        <v>0.038649999999999997</v>
      </c>
      <c r="R259" s="244">
        <f>Q259*H259</f>
        <v>0.077299999999999994</v>
      </c>
      <c r="S259" s="244">
        <v>0</v>
      </c>
      <c r="T259" s="24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6" t="s">
        <v>146</v>
      </c>
      <c r="AT259" s="246" t="s">
        <v>148</v>
      </c>
      <c r="AU259" s="246" t="s">
        <v>88</v>
      </c>
      <c r="AY259" s="17" t="s">
        <v>147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7" t="s">
        <v>86</v>
      </c>
      <c r="BK259" s="247">
        <f>ROUND(I259*H259,2)</f>
        <v>0</v>
      </c>
      <c r="BL259" s="17" t="s">
        <v>146</v>
      </c>
      <c r="BM259" s="246" t="s">
        <v>1746</v>
      </c>
    </row>
    <row r="260" s="2" customFormat="1" ht="33" customHeight="1">
      <c r="A260" s="38"/>
      <c r="B260" s="39"/>
      <c r="C260" s="234" t="s">
        <v>424</v>
      </c>
      <c r="D260" s="234" t="s">
        <v>148</v>
      </c>
      <c r="E260" s="235" t="s">
        <v>1747</v>
      </c>
      <c r="F260" s="236" t="s">
        <v>1748</v>
      </c>
      <c r="G260" s="237" t="s">
        <v>186</v>
      </c>
      <c r="H260" s="238">
        <v>1</v>
      </c>
      <c r="I260" s="239"/>
      <c r="J260" s="240">
        <f>ROUND(I260*H260,2)</f>
        <v>0</v>
      </c>
      <c r="K260" s="241"/>
      <c r="L260" s="44"/>
      <c r="M260" s="242" t="s">
        <v>1</v>
      </c>
      <c r="N260" s="243" t="s">
        <v>43</v>
      </c>
      <c r="O260" s="91"/>
      <c r="P260" s="244">
        <f>O260*H260</f>
        <v>0</v>
      </c>
      <c r="Q260" s="244">
        <v>0.42080000000000001</v>
      </c>
      <c r="R260" s="244">
        <f>Q260*H260</f>
        <v>0.42080000000000001</v>
      </c>
      <c r="S260" s="244">
        <v>0</v>
      </c>
      <c r="T260" s="24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146</v>
      </c>
      <c r="AT260" s="246" t="s">
        <v>148</v>
      </c>
      <c r="AU260" s="246" t="s">
        <v>88</v>
      </c>
      <c r="AY260" s="17" t="s">
        <v>147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86</v>
      </c>
      <c r="BK260" s="247">
        <f>ROUND(I260*H260,2)</f>
        <v>0</v>
      </c>
      <c r="BL260" s="17" t="s">
        <v>146</v>
      </c>
      <c r="BM260" s="246" t="s">
        <v>1749</v>
      </c>
    </row>
    <row r="261" s="2" customFormat="1">
      <c r="A261" s="38"/>
      <c r="B261" s="39"/>
      <c r="C261" s="40"/>
      <c r="D261" s="248" t="s">
        <v>152</v>
      </c>
      <c r="E261" s="40"/>
      <c r="F261" s="249" t="s">
        <v>1750</v>
      </c>
      <c r="G261" s="40"/>
      <c r="H261" s="40"/>
      <c r="I261" s="144"/>
      <c r="J261" s="40"/>
      <c r="K261" s="40"/>
      <c r="L261" s="44"/>
      <c r="M261" s="250"/>
      <c r="N261" s="251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152</v>
      </c>
      <c r="AU261" s="17" t="s">
        <v>88</v>
      </c>
    </row>
    <row r="262" s="12" customFormat="1" ht="22.8" customHeight="1">
      <c r="A262" s="12"/>
      <c r="B262" s="220"/>
      <c r="C262" s="221"/>
      <c r="D262" s="222" t="s">
        <v>77</v>
      </c>
      <c r="E262" s="252" t="s">
        <v>181</v>
      </c>
      <c r="F262" s="252" t="s">
        <v>182</v>
      </c>
      <c r="G262" s="221"/>
      <c r="H262" s="221"/>
      <c r="I262" s="224"/>
      <c r="J262" s="253">
        <f>BK262</f>
        <v>0</v>
      </c>
      <c r="K262" s="221"/>
      <c r="L262" s="226"/>
      <c r="M262" s="227"/>
      <c r="N262" s="228"/>
      <c r="O262" s="228"/>
      <c r="P262" s="229">
        <f>SUM(P263:P268)</f>
        <v>0</v>
      </c>
      <c r="Q262" s="228"/>
      <c r="R262" s="229">
        <f>SUM(R263:R268)</f>
        <v>0</v>
      </c>
      <c r="S262" s="228"/>
      <c r="T262" s="230">
        <f>SUM(T263:T268)</f>
        <v>27.410000000000004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1" t="s">
        <v>86</v>
      </c>
      <c r="AT262" s="232" t="s">
        <v>77</v>
      </c>
      <c r="AU262" s="232" t="s">
        <v>86</v>
      </c>
      <c r="AY262" s="231" t="s">
        <v>147</v>
      </c>
      <c r="BK262" s="233">
        <f>SUM(BK263:BK268)</f>
        <v>0</v>
      </c>
    </row>
    <row r="263" s="2" customFormat="1" ht="33" customHeight="1">
      <c r="A263" s="38"/>
      <c r="B263" s="39"/>
      <c r="C263" s="234" t="s">
        <v>429</v>
      </c>
      <c r="D263" s="234" t="s">
        <v>148</v>
      </c>
      <c r="E263" s="235" t="s">
        <v>1130</v>
      </c>
      <c r="F263" s="236" t="s">
        <v>1751</v>
      </c>
      <c r="G263" s="237" t="s">
        <v>186</v>
      </c>
      <c r="H263" s="238">
        <v>1</v>
      </c>
      <c r="I263" s="239"/>
      <c r="J263" s="240">
        <f>ROUND(I263*H263,2)</f>
        <v>0</v>
      </c>
      <c r="K263" s="241"/>
      <c r="L263" s="44"/>
      <c r="M263" s="242" t="s">
        <v>1</v>
      </c>
      <c r="N263" s="243" t="s">
        <v>43</v>
      </c>
      <c r="O263" s="91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146</v>
      </c>
      <c r="AT263" s="246" t="s">
        <v>148</v>
      </c>
      <c r="AU263" s="246" t="s">
        <v>88</v>
      </c>
      <c r="AY263" s="17" t="s">
        <v>147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86</v>
      </c>
      <c r="BK263" s="247">
        <f>ROUND(I263*H263,2)</f>
        <v>0</v>
      </c>
      <c r="BL263" s="17" t="s">
        <v>146</v>
      </c>
      <c r="BM263" s="246" t="s">
        <v>1752</v>
      </c>
    </row>
    <row r="264" s="2" customFormat="1" ht="21.75" customHeight="1">
      <c r="A264" s="38"/>
      <c r="B264" s="39"/>
      <c r="C264" s="234" t="s">
        <v>433</v>
      </c>
      <c r="D264" s="234" t="s">
        <v>148</v>
      </c>
      <c r="E264" s="235" t="s">
        <v>1753</v>
      </c>
      <c r="F264" s="236" t="s">
        <v>1754</v>
      </c>
      <c r="G264" s="237" t="s">
        <v>161</v>
      </c>
      <c r="H264" s="238">
        <v>1</v>
      </c>
      <c r="I264" s="239"/>
      <c r="J264" s="240">
        <f>ROUND(I264*H264,2)</f>
        <v>0</v>
      </c>
      <c r="K264" s="241"/>
      <c r="L264" s="44"/>
      <c r="M264" s="242" t="s">
        <v>1</v>
      </c>
      <c r="N264" s="243" t="s">
        <v>43</v>
      </c>
      <c r="O264" s="91"/>
      <c r="P264" s="244">
        <f>O264*H264</f>
        <v>0</v>
      </c>
      <c r="Q264" s="244">
        <v>0</v>
      </c>
      <c r="R264" s="244">
        <f>Q264*H264</f>
        <v>0</v>
      </c>
      <c r="S264" s="244">
        <v>0</v>
      </c>
      <c r="T264" s="24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6" t="s">
        <v>237</v>
      </c>
      <c r="AT264" s="246" t="s">
        <v>148</v>
      </c>
      <c r="AU264" s="246" t="s">
        <v>88</v>
      </c>
      <c r="AY264" s="17" t="s">
        <v>147</v>
      </c>
      <c r="BE264" s="247">
        <f>IF(N264="základní",J264,0)</f>
        <v>0</v>
      </c>
      <c r="BF264" s="247">
        <f>IF(N264="snížená",J264,0)</f>
        <v>0</v>
      </c>
      <c r="BG264" s="247">
        <f>IF(N264="zákl. přenesená",J264,0)</f>
        <v>0</v>
      </c>
      <c r="BH264" s="247">
        <f>IF(N264="sníž. přenesená",J264,0)</f>
        <v>0</v>
      </c>
      <c r="BI264" s="247">
        <f>IF(N264="nulová",J264,0)</f>
        <v>0</v>
      </c>
      <c r="BJ264" s="17" t="s">
        <v>86</v>
      </c>
      <c r="BK264" s="247">
        <f>ROUND(I264*H264,2)</f>
        <v>0</v>
      </c>
      <c r="BL264" s="17" t="s">
        <v>237</v>
      </c>
      <c r="BM264" s="246" t="s">
        <v>1755</v>
      </c>
    </row>
    <row r="265" s="2" customFormat="1">
      <c r="A265" s="38"/>
      <c r="B265" s="39"/>
      <c r="C265" s="40"/>
      <c r="D265" s="248" t="s">
        <v>152</v>
      </c>
      <c r="E265" s="40"/>
      <c r="F265" s="249" t="s">
        <v>1756</v>
      </c>
      <c r="G265" s="40"/>
      <c r="H265" s="40"/>
      <c r="I265" s="144"/>
      <c r="J265" s="40"/>
      <c r="K265" s="40"/>
      <c r="L265" s="44"/>
      <c r="M265" s="250"/>
      <c r="N265" s="251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152</v>
      </c>
      <c r="AU265" s="17" t="s">
        <v>88</v>
      </c>
    </row>
    <row r="266" s="2" customFormat="1" ht="21.75" customHeight="1">
      <c r="A266" s="38"/>
      <c r="B266" s="39"/>
      <c r="C266" s="234" t="s">
        <v>437</v>
      </c>
      <c r="D266" s="234" t="s">
        <v>148</v>
      </c>
      <c r="E266" s="235" t="s">
        <v>1757</v>
      </c>
      <c r="F266" s="236" t="s">
        <v>1758</v>
      </c>
      <c r="G266" s="237" t="s">
        <v>196</v>
      </c>
      <c r="H266" s="238">
        <v>10</v>
      </c>
      <c r="I266" s="239"/>
      <c r="J266" s="240">
        <f>ROUND(I266*H266,2)</f>
        <v>0</v>
      </c>
      <c r="K266" s="241"/>
      <c r="L266" s="44"/>
      <c r="M266" s="242" t="s">
        <v>1</v>
      </c>
      <c r="N266" s="243" t="s">
        <v>43</v>
      </c>
      <c r="O266" s="91"/>
      <c r="P266" s="244">
        <f>O266*H266</f>
        <v>0</v>
      </c>
      <c r="Q266" s="244">
        <v>0</v>
      </c>
      <c r="R266" s="244">
        <f>Q266*H266</f>
        <v>0</v>
      </c>
      <c r="S266" s="244">
        <v>0.016</v>
      </c>
      <c r="T266" s="245">
        <f>S266*H266</f>
        <v>0.16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46" t="s">
        <v>237</v>
      </c>
      <c r="AT266" s="246" t="s">
        <v>148</v>
      </c>
      <c r="AU266" s="246" t="s">
        <v>88</v>
      </c>
      <c r="AY266" s="17" t="s">
        <v>147</v>
      </c>
      <c r="BE266" s="247">
        <f>IF(N266="základní",J266,0)</f>
        <v>0</v>
      </c>
      <c r="BF266" s="247">
        <f>IF(N266="snížená",J266,0)</f>
        <v>0</v>
      </c>
      <c r="BG266" s="247">
        <f>IF(N266="zákl. přenesená",J266,0)</f>
        <v>0</v>
      </c>
      <c r="BH266" s="247">
        <f>IF(N266="sníž. přenesená",J266,0)</f>
        <v>0</v>
      </c>
      <c r="BI266" s="247">
        <f>IF(N266="nulová",J266,0)</f>
        <v>0</v>
      </c>
      <c r="BJ266" s="17" t="s">
        <v>86</v>
      </c>
      <c r="BK266" s="247">
        <f>ROUND(I266*H266,2)</f>
        <v>0</v>
      </c>
      <c r="BL266" s="17" t="s">
        <v>237</v>
      </c>
      <c r="BM266" s="246" t="s">
        <v>1759</v>
      </c>
    </row>
    <row r="267" s="2" customFormat="1" ht="16.5" customHeight="1">
      <c r="A267" s="38"/>
      <c r="B267" s="39"/>
      <c r="C267" s="234" t="s">
        <v>441</v>
      </c>
      <c r="D267" s="234" t="s">
        <v>148</v>
      </c>
      <c r="E267" s="235" t="s">
        <v>1760</v>
      </c>
      <c r="F267" s="236" t="s">
        <v>1761</v>
      </c>
      <c r="G267" s="237" t="s">
        <v>196</v>
      </c>
      <c r="H267" s="238">
        <v>55</v>
      </c>
      <c r="I267" s="239"/>
      <c r="J267" s="240">
        <f>ROUND(I267*H267,2)</f>
        <v>0</v>
      </c>
      <c r="K267" s="241"/>
      <c r="L267" s="44"/>
      <c r="M267" s="242" t="s">
        <v>1</v>
      </c>
      <c r="N267" s="243" t="s">
        <v>43</v>
      </c>
      <c r="O267" s="91"/>
      <c r="P267" s="244">
        <f>O267*H267</f>
        <v>0</v>
      </c>
      <c r="Q267" s="244">
        <v>0</v>
      </c>
      <c r="R267" s="244">
        <f>Q267*H267</f>
        <v>0</v>
      </c>
      <c r="S267" s="244">
        <v>0.070000000000000007</v>
      </c>
      <c r="T267" s="245">
        <f>S267*H267</f>
        <v>3.8500000000000005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6" t="s">
        <v>146</v>
      </c>
      <c r="AT267" s="246" t="s">
        <v>148</v>
      </c>
      <c r="AU267" s="246" t="s">
        <v>88</v>
      </c>
      <c r="AY267" s="17" t="s">
        <v>147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17" t="s">
        <v>86</v>
      </c>
      <c r="BK267" s="247">
        <f>ROUND(I267*H267,2)</f>
        <v>0</v>
      </c>
      <c r="BL267" s="17" t="s">
        <v>146</v>
      </c>
      <c r="BM267" s="246" t="s">
        <v>1762</v>
      </c>
    </row>
    <row r="268" s="2" customFormat="1" ht="16.5" customHeight="1">
      <c r="A268" s="38"/>
      <c r="B268" s="39"/>
      <c r="C268" s="234" t="s">
        <v>445</v>
      </c>
      <c r="D268" s="234" t="s">
        <v>148</v>
      </c>
      <c r="E268" s="235" t="s">
        <v>1763</v>
      </c>
      <c r="F268" s="236" t="s">
        <v>1764</v>
      </c>
      <c r="G268" s="237" t="s">
        <v>169</v>
      </c>
      <c r="H268" s="238">
        <v>30</v>
      </c>
      <c r="I268" s="239"/>
      <c r="J268" s="240">
        <f>ROUND(I268*H268,2)</f>
        <v>0</v>
      </c>
      <c r="K268" s="241"/>
      <c r="L268" s="44"/>
      <c r="M268" s="242" t="s">
        <v>1</v>
      </c>
      <c r="N268" s="243" t="s">
        <v>43</v>
      </c>
      <c r="O268" s="91"/>
      <c r="P268" s="244">
        <f>O268*H268</f>
        <v>0</v>
      </c>
      <c r="Q268" s="244">
        <v>0</v>
      </c>
      <c r="R268" s="244">
        <f>Q268*H268</f>
        <v>0</v>
      </c>
      <c r="S268" s="244">
        <v>0.78000000000000003</v>
      </c>
      <c r="T268" s="245">
        <f>S268*H268</f>
        <v>23.400000000000002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6" t="s">
        <v>146</v>
      </c>
      <c r="AT268" s="246" t="s">
        <v>148</v>
      </c>
      <c r="AU268" s="246" t="s">
        <v>88</v>
      </c>
      <c r="AY268" s="17" t="s">
        <v>147</v>
      </c>
      <c r="BE268" s="247">
        <f>IF(N268="základní",J268,0)</f>
        <v>0</v>
      </c>
      <c r="BF268" s="247">
        <f>IF(N268="snížená",J268,0)</f>
        <v>0</v>
      </c>
      <c r="BG268" s="247">
        <f>IF(N268="zákl. přenesená",J268,0)</f>
        <v>0</v>
      </c>
      <c r="BH268" s="247">
        <f>IF(N268="sníž. přenesená",J268,0)</f>
        <v>0</v>
      </c>
      <c r="BI268" s="247">
        <f>IF(N268="nulová",J268,0)</f>
        <v>0</v>
      </c>
      <c r="BJ268" s="17" t="s">
        <v>86</v>
      </c>
      <c r="BK268" s="247">
        <f>ROUND(I268*H268,2)</f>
        <v>0</v>
      </c>
      <c r="BL268" s="17" t="s">
        <v>146</v>
      </c>
      <c r="BM268" s="246" t="s">
        <v>1765</v>
      </c>
    </row>
    <row r="269" s="12" customFormat="1" ht="22.8" customHeight="1">
      <c r="A269" s="12"/>
      <c r="B269" s="220"/>
      <c r="C269" s="221"/>
      <c r="D269" s="222" t="s">
        <v>77</v>
      </c>
      <c r="E269" s="252" t="s">
        <v>981</v>
      </c>
      <c r="F269" s="252" t="s">
        <v>255</v>
      </c>
      <c r="G269" s="221"/>
      <c r="H269" s="221"/>
      <c r="I269" s="224"/>
      <c r="J269" s="253">
        <f>BK269</f>
        <v>0</v>
      </c>
      <c r="K269" s="221"/>
      <c r="L269" s="226"/>
      <c r="M269" s="227"/>
      <c r="N269" s="228"/>
      <c r="O269" s="228"/>
      <c r="P269" s="229">
        <f>P270</f>
        <v>0</v>
      </c>
      <c r="Q269" s="228"/>
      <c r="R269" s="229">
        <f>R270</f>
        <v>0</v>
      </c>
      <c r="S269" s="228"/>
      <c r="T269" s="230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31" t="s">
        <v>86</v>
      </c>
      <c r="AT269" s="232" t="s">
        <v>77</v>
      </c>
      <c r="AU269" s="232" t="s">
        <v>86</v>
      </c>
      <c r="AY269" s="231" t="s">
        <v>147</v>
      </c>
      <c r="BK269" s="233">
        <f>BK270</f>
        <v>0</v>
      </c>
    </row>
    <row r="270" s="2" customFormat="1" ht="21.75" customHeight="1">
      <c r="A270" s="38"/>
      <c r="B270" s="39"/>
      <c r="C270" s="234" t="s">
        <v>449</v>
      </c>
      <c r="D270" s="234" t="s">
        <v>148</v>
      </c>
      <c r="E270" s="235" t="s">
        <v>1219</v>
      </c>
      <c r="F270" s="236" t="s">
        <v>1220</v>
      </c>
      <c r="G270" s="237" t="s">
        <v>222</v>
      </c>
      <c r="H270" s="238">
        <v>153.56800000000001</v>
      </c>
      <c r="I270" s="239"/>
      <c r="J270" s="240">
        <f>ROUND(I270*H270,2)</f>
        <v>0</v>
      </c>
      <c r="K270" s="241"/>
      <c r="L270" s="44"/>
      <c r="M270" s="242" t="s">
        <v>1</v>
      </c>
      <c r="N270" s="243" t="s">
        <v>43</v>
      </c>
      <c r="O270" s="91"/>
      <c r="P270" s="244">
        <f>O270*H270</f>
        <v>0</v>
      </c>
      <c r="Q270" s="244">
        <v>0</v>
      </c>
      <c r="R270" s="244">
        <f>Q270*H270</f>
        <v>0</v>
      </c>
      <c r="S270" s="244">
        <v>0</v>
      </c>
      <c r="T270" s="24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6" t="s">
        <v>146</v>
      </c>
      <c r="AT270" s="246" t="s">
        <v>148</v>
      </c>
      <c r="AU270" s="246" t="s">
        <v>88</v>
      </c>
      <c r="AY270" s="17" t="s">
        <v>147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7" t="s">
        <v>86</v>
      </c>
      <c r="BK270" s="247">
        <f>ROUND(I270*H270,2)</f>
        <v>0</v>
      </c>
      <c r="BL270" s="17" t="s">
        <v>146</v>
      </c>
      <c r="BM270" s="246" t="s">
        <v>1766</v>
      </c>
    </row>
    <row r="271" s="12" customFormat="1" ht="22.8" customHeight="1">
      <c r="A271" s="12"/>
      <c r="B271" s="220"/>
      <c r="C271" s="221"/>
      <c r="D271" s="222" t="s">
        <v>77</v>
      </c>
      <c r="E271" s="252" t="s">
        <v>217</v>
      </c>
      <c r="F271" s="252" t="s">
        <v>218</v>
      </c>
      <c r="G271" s="221"/>
      <c r="H271" s="221"/>
      <c r="I271" s="224"/>
      <c r="J271" s="253">
        <f>BK271</f>
        <v>0</v>
      </c>
      <c r="K271" s="221"/>
      <c r="L271" s="226"/>
      <c r="M271" s="227"/>
      <c r="N271" s="228"/>
      <c r="O271" s="228"/>
      <c r="P271" s="229">
        <f>SUM(P272:P279)</f>
        <v>0</v>
      </c>
      <c r="Q271" s="228"/>
      <c r="R271" s="229">
        <f>SUM(R272:R279)</f>
        <v>0</v>
      </c>
      <c r="S271" s="228"/>
      <c r="T271" s="230">
        <f>SUM(T272:T279)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1" t="s">
        <v>86</v>
      </c>
      <c r="AT271" s="232" t="s">
        <v>77</v>
      </c>
      <c r="AU271" s="232" t="s">
        <v>86</v>
      </c>
      <c r="AY271" s="231" t="s">
        <v>147</v>
      </c>
      <c r="BK271" s="233">
        <f>SUM(BK272:BK279)</f>
        <v>0</v>
      </c>
    </row>
    <row r="272" s="2" customFormat="1" ht="21.75" customHeight="1">
      <c r="A272" s="38"/>
      <c r="B272" s="39"/>
      <c r="C272" s="234" t="s">
        <v>453</v>
      </c>
      <c r="D272" s="234" t="s">
        <v>148</v>
      </c>
      <c r="E272" s="235" t="s">
        <v>1767</v>
      </c>
      <c r="F272" s="236" t="s">
        <v>1768</v>
      </c>
      <c r="G272" s="237" t="s">
        <v>222</v>
      </c>
      <c r="H272" s="238">
        <v>73.328999999999994</v>
      </c>
      <c r="I272" s="239"/>
      <c r="J272" s="240">
        <f>ROUND(I272*H272,2)</f>
        <v>0</v>
      </c>
      <c r="K272" s="241"/>
      <c r="L272" s="44"/>
      <c r="M272" s="242" t="s">
        <v>1</v>
      </c>
      <c r="N272" s="243" t="s">
        <v>43</v>
      </c>
      <c r="O272" s="91"/>
      <c r="P272" s="244">
        <f>O272*H272</f>
        <v>0</v>
      </c>
      <c r="Q272" s="244">
        <v>0</v>
      </c>
      <c r="R272" s="244">
        <f>Q272*H272</f>
        <v>0</v>
      </c>
      <c r="S272" s="244">
        <v>0</v>
      </c>
      <c r="T272" s="24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6" t="s">
        <v>146</v>
      </c>
      <c r="AT272" s="246" t="s">
        <v>148</v>
      </c>
      <c r="AU272" s="246" t="s">
        <v>88</v>
      </c>
      <c r="AY272" s="17" t="s">
        <v>147</v>
      </c>
      <c r="BE272" s="247">
        <f>IF(N272="základní",J272,0)</f>
        <v>0</v>
      </c>
      <c r="BF272" s="247">
        <f>IF(N272="snížená",J272,0)</f>
        <v>0</v>
      </c>
      <c r="BG272" s="247">
        <f>IF(N272="zákl. přenesená",J272,0)</f>
        <v>0</v>
      </c>
      <c r="BH272" s="247">
        <f>IF(N272="sníž. přenesená",J272,0)</f>
        <v>0</v>
      </c>
      <c r="BI272" s="247">
        <f>IF(N272="nulová",J272,0)</f>
        <v>0</v>
      </c>
      <c r="BJ272" s="17" t="s">
        <v>86</v>
      </c>
      <c r="BK272" s="247">
        <f>ROUND(I272*H272,2)</f>
        <v>0</v>
      </c>
      <c r="BL272" s="17" t="s">
        <v>146</v>
      </c>
      <c r="BM272" s="246" t="s">
        <v>1769</v>
      </c>
    </row>
    <row r="273" s="13" customFormat="1">
      <c r="A273" s="13"/>
      <c r="B273" s="254"/>
      <c r="C273" s="255"/>
      <c r="D273" s="248" t="s">
        <v>171</v>
      </c>
      <c r="E273" s="256" t="s">
        <v>1</v>
      </c>
      <c r="F273" s="257" t="s">
        <v>1770</v>
      </c>
      <c r="G273" s="255"/>
      <c r="H273" s="258">
        <v>73.328999999999994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4" t="s">
        <v>171</v>
      </c>
      <c r="AU273" s="264" t="s">
        <v>88</v>
      </c>
      <c r="AV273" s="13" t="s">
        <v>88</v>
      </c>
      <c r="AW273" s="13" t="s">
        <v>34</v>
      </c>
      <c r="AX273" s="13" t="s">
        <v>86</v>
      </c>
      <c r="AY273" s="264" t="s">
        <v>147</v>
      </c>
    </row>
    <row r="274" s="2" customFormat="1" ht="21.75" customHeight="1">
      <c r="A274" s="38"/>
      <c r="B274" s="39"/>
      <c r="C274" s="234" t="s">
        <v>457</v>
      </c>
      <c r="D274" s="234" t="s">
        <v>148</v>
      </c>
      <c r="E274" s="235" t="s">
        <v>1771</v>
      </c>
      <c r="F274" s="236" t="s">
        <v>1772</v>
      </c>
      <c r="G274" s="237" t="s">
        <v>222</v>
      </c>
      <c r="H274" s="238">
        <v>1393.251</v>
      </c>
      <c r="I274" s="239"/>
      <c r="J274" s="240">
        <f>ROUND(I274*H274,2)</f>
        <v>0</v>
      </c>
      <c r="K274" s="241"/>
      <c r="L274" s="44"/>
      <c r="M274" s="242" t="s">
        <v>1</v>
      </c>
      <c r="N274" s="243" t="s">
        <v>43</v>
      </c>
      <c r="O274" s="91"/>
      <c r="P274" s="244">
        <f>O274*H274</f>
        <v>0</v>
      </c>
      <c r="Q274" s="244">
        <v>0</v>
      </c>
      <c r="R274" s="244">
        <f>Q274*H274</f>
        <v>0</v>
      </c>
      <c r="S274" s="244">
        <v>0</v>
      </c>
      <c r="T274" s="24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6" t="s">
        <v>146</v>
      </c>
      <c r="AT274" s="246" t="s">
        <v>148</v>
      </c>
      <c r="AU274" s="246" t="s">
        <v>88</v>
      </c>
      <c r="AY274" s="17" t="s">
        <v>147</v>
      </c>
      <c r="BE274" s="247">
        <f>IF(N274="základní",J274,0)</f>
        <v>0</v>
      </c>
      <c r="BF274" s="247">
        <f>IF(N274="snížená",J274,0)</f>
        <v>0</v>
      </c>
      <c r="BG274" s="247">
        <f>IF(N274="zákl. přenesená",J274,0)</f>
        <v>0</v>
      </c>
      <c r="BH274" s="247">
        <f>IF(N274="sníž. přenesená",J274,0)</f>
        <v>0</v>
      </c>
      <c r="BI274" s="247">
        <f>IF(N274="nulová",J274,0)</f>
        <v>0</v>
      </c>
      <c r="BJ274" s="17" t="s">
        <v>86</v>
      </c>
      <c r="BK274" s="247">
        <f>ROUND(I274*H274,2)</f>
        <v>0</v>
      </c>
      <c r="BL274" s="17" t="s">
        <v>146</v>
      </c>
      <c r="BM274" s="246" t="s">
        <v>1773</v>
      </c>
    </row>
    <row r="275" s="13" customFormat="1">
      <c r="A275" s="13"/>
      <c r="B275" s="254"/>
      <c r="C275" s="255"/>
      <c r="D275" s="248" t="s">
        <v>171</v>
      </c>
      <c r="E275" s="255"/>
      <c r="F275" s="257" t="s">
        <v>1774</v>
      </c>
      <c r="G275" s="255"/>
      <c r="H275" s="258">
        <v>1393.251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4" t="s">
        <v>171</v>
      </c>
      <c r="AU275" s="264" t="s">
        <v>88</v>
      </c>
      <c r="AV275" s="13" t="s">
        <v>88</v>
      </c>
      <c r="AW275" s="13" t="s">
        <v>4</v>
      </c>
      <c r="AX275" s="13" t="s">
        <v>86</v>
      </c>
      <c r="AY275" s="264" t="s">
        <v>147</v>
      </c>
    </row>
    <row r="276" s="2" customFormat="1" ht="16.5" customHeight="1">
      <c r="A276" s="38"/>
      <c r="B276" s="39"/>
      <c r="C276" s="234" t="s">
        <v>461</v>
      </c>
      <c r="D276" s="234" t="s">
        <v>148</v>
      </c>
      <c r="E276" s="235" t="s">
        <v>1775</v>
      </c>
      <c r="F276" s="236" t="s">
        <v>1776</v>
      </c>
      <c r="G276" s="237" t="s">
        <v>222</v>
      </c>
      <c r="H276" s="238">
        <v>73.328999999999994</v>
      </c>
      <c r="I276" s="239"/>
      <c r="J276" s="240">
        <f>ROUND(I276*H276,2)</f>
        <v>0</v>
      </c>
      <c r="K276" s="241"/>
      <c r="L276" s="44"/>
      <c r="M276" s="242" t="s">
        <v>1</v>
      </c>
      <c r="N276" s="243" t="s">
        <v>43</v>
      </c>
      <c r="O276" s="91"/>
      <c r="P276" s="244">
        <f>O276*H276</f>
        <v>0</v>
      </c>
      <c r="Q276" s="244">
        <v>0</v>
      </c>
      <c r="R276" s="244">
        <f>Q276*H276</f>
        <v>0</v>
      </c>
      <c r="S276" s="244">
        <v>0</v>
      </c>
      <c r="T276" s="24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6" t="s">
        <v>146</v>
      </c>
      <c r="AT276" s="246" t="s">
        <v>148</v>
      </c>
      <c r="AU276" s="246" t="s">
        <v>88</v>
      </c>
      <c r="AY276" s="17" t="s">
        <v>147</v>
      </c>
      <c r="BE276" s="247">
        <f>IF(N276="základní",J276,0)</f>
        <v>0</v>
      </c>
      <c r="BF276" s="247">
        <f>IF(N276="snížená",J276,0)</f>
        <v>0</v>
      </c>
      <c r="BG276" s="247">
        <f>IF(N276="zákl. přenesená",J276,0)</f>
        <v>0</v>
      </c>
      <c r="BH276" s="247">
        <f>IF(N276="sníž. přenesená",J276,0)</f>
        <v>0</v>
      </c>
      <c r="BI276" s="247">
        <f>IF(N276="nulová",J276,0)</f>
        <v>0</v>
      </c>
      <c r="BJ276" s="17" t="s">
        <v>86</v>
      </c>
      <c r="BK276" s="247">
        <f>ROUND(I276*H276,2)</f>
        <v>0</v>
      </c>
      <c r="BL276" s="17" t="s">
        <v>146</v>
      </c>
      <c r="BM276" s="246" t="s">
        <v>1777</v>
      </c>
    </row>
    <row r="277" s="2" customFormat="1" ht="44.25" customHeight="1">
      <c r="A277" s="38"/>
      <c r="B277" s="39"/>
      <c r="C277" s="234" t="s">
        <v>465</v>
      </c>
      <c r="D277" s="234" t="s">
        <v>148</v>
      </c>
      <c r="E277" s="235" t="s">
        <v>238</v>
      </c>
      <c r="F277" s="236" t="s">
        <v>239</v>
      </c>
      <c r="G277" s="237" t="s">
        <v>222</v>
      </c>
      <c r="H277" s="238">
        <v>67.903999999999996</v>
      </c>
      <c r="I277" s="239"/>
      <c r="J277" s="240">
        <f>ROUND(I277*H277,2)</f>
        <v>0</v>
      </c>
      <c r="K277" s="241"/>
      <c r="L277" s="44"/>
      <c r="M277" s="242" t="s">
        <v>1</v>
      </c>
      <c r="N277" s="243" t="s">
        <v>43</v>
      </c>
      <c r="O277" s="91"/>
      <c r="P277" s="244">
        <f>O277*H277</f>
        <v>0</v>
      </c>
      <c r="Q277" s="244">
        <v>0</v>
      </c>
      <c r="R277" s="244">
        <f>Q277*H277</f>
        <v>0</v>
      </c>
      <c r="S277" s="244">
        <v>0</v>
      </c>
      <c r="T277" s="24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6" t="s">
        <v>146</v>
      </c>
      <c r="AT277" s="246" t="s">
        <v>148</v>
      </c>
      <c r="AU277" s="246" t="s">
        <v>88</v>
      </c>
      <c r="AY277" s="17" t="s">
        <v>147</v>
      </c>
      <c r="BE277" s="247">
        <f>IF(N277="základní",J277,0)</f>
        <v>0</v>
      </c>
      <c r="BF277" s="247">
        <f>IF(N277="snížená",J277,0)</f>
        <v>0</v>
      </c>
      <c r="BG277" s="247">
        <f>IF(N277="zákl. přenesená",J277,0)</f>
        <v>0</v>
      </c>
      <c r="BH277" s="247">
        <f>IF(N277="sníž. přenesená",J277,0)</f>
        <v>0</v>
      </c>
      <c r="BI277" s="247">
        <f>IF(N277="nulová",J277,0)</f>
        <v>0</v>
      </c>
      <c r="BJ277" s="17" t="s">
        <v>86</v>
      </c>
      <c r="BK277" s="247">
        <f>ROUND(I277*H277,2)</f>
        <v>0</v>
      </c>
      <c r="BL277" s="17" t="s">
        <v>146</v>
      </c>
      <c r="BM277" s="246" t="s">
        <v>1778</v>
      </c>
    </row>
    <row r="278" s="13" customFormat="1">
      <c r="A278" s="13"/>
      <c r="B278" s="254"/>
      <c r="C278" s="255"/>
      <c r="D278" s="248" t="s">
        <v>171</v>
      </c>
      <c r="E278" s="256" t="s">
        <v>1</v>
      </c>
      <c r="F278" s="257" t="s">
        <v>1779</v>
      </c>
      <c r="G278" s="255"/>
      <c r="H278" s="258">
        <v>67.903999999999996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4" t="s">
        <v>171</v>
      </c>
      <c r="AU278" s="264" t="s">
        <v>88</v>
      </c>
      <c r="AV278" s="13" t="s">
        <v>88</v>
      </c>
      <c r="AW278" s="13" t="s">
        <v>34</v>
      </c>
      <c r="AX278" s="13" t="s">
        <v>86</v>
      </c>
      <c r="AY278" s="264" t="s">
        <v>147</v>
      </c>
    </row>
    <row r="279" s="2" customFormat="1" ht="21.75" customHeight="1">
      <c r="A279" s="38"/>
      <c r="B279" s="39"/>
      <c r="C279" s="234" t="s">
        <v>471</v>
      </c>
      <c r="D279" s="234" t="s">
        <v>148</v>
      </c>
      <c r="E279" s="235" t="s">
        <v>250</v>
      </c>
      <c r="F279" s="236" t="s">
        <v>251</v>
      </c>
      <c r="G279" s="237" t="s">
        <v>222</v>
      </c>
      <c r="H279" s="238">
        <v>5.4249999999999998</v>
      </c>
      <c r="I279" s="239"/>
      <c r="J279" s="240">
        <f>ROUND(I279*H279,2)</f>
        <v>0</v>
      </c>
      <c r="K279" s="241"/>
      <c r="L279" s="44"/>
      <c r="M279" s="242" t="s">
        <v>1</v>
      </c>
      <c r="N279" s="243" t="s">
        <v>43</v>
      </c>
      <c r="O279" s="91"/>
      <c r="P279" s="244">
        <f>O279*H279</f>
        <v>0</v>
      </c>
      <c r="Q279" s="244">
        <v>0</v>
      </c>
      <c r="R279" s="244">
        <f>Q279*H279</f>
        <v>0</v>
      </c>
      <c r="S279" s="244">
        <v>0</v>
      </c>
      <c r="T279" s="24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6" t="s">
        <v>146</v>
      </c>
      <c r="AT279" s="246" t="s">
        <v>148</v>
      </c>
      <c r="AU279" s="246" t="s">
        <v>88</v>
      </c>
      <c r="AY279" s="17" t="s">
        <v>147</v>
      </c>
      <c r="BE279" s="247">
        <f>IF(N279="základní",J279,0)</f>
        <v>0</v>
      </c>
      <c r="BF279" s="247">
        <f>IF(N279="snížená",J279,0)</f>
        <v>0</v>
      </c>
      <c r="BG279" s="247">
        <f>IF(N279="zákl. přenesená",J279,0)</f>
        <v>0</v>
      </c>
      <c r="BH279" s="247">
        <f>IF(N279="sníž. přenesená",J279,0)</f>
        <v>0</v>
      </c>
      <c r="BI279" s="247">
        <f>IF(N279="nulová",J279,0)</f>
        <v>0</v>
      </c>
      <c r="BJ279" s="17" t="s">
        <v>86</v>
      </c>
      <c r="BK279" s="247">
        <f>ROUND(I279*H279,2)</f>
        <v>0</v>
      </c>
      <c r="BL279" s="17" t="s">
        <v>146</v>
      </c>
      <c r="BM279" s="246" t="s">
        <v>1780</v>
      </c>
    </row>
    <row r="280" s="12" customFormat="1" ht="25.92" customHeight="1">
      <c r="A280" s="12"/>
      <c r="B280" s="220"/>
      <c r="C280" s="221"/>
      <c r="D280" s="222" t="s">
        <v>77</v>
      </c>
      <c r="E280" s="223" t="s">
        <v>260</v>
      </c>
      <c r="F280" s="223" t="s">
        <v>261</v>
      </c>
      <c r="G280" s="221"/>
      <c r="H280" s="221"/>
      <c r="I280" s="224"/>
      <c r="J280" s="225">
        <f>BK280</f>
        <v>0</v>
      </c>
      <c r="K280" s="221"/>
      <c r="L280" s="226"/>
      <c r="M280" s="227"/>
      <c r="N280" s="228"/>
      <c r="O280" s="228"/>
      <c r="P280" s="229">
        <f>P281+P287</f>
        <v>0</v>
      </c>
      <c r="Q280" s="228"/>
      <c r="R280" s="229">
        <f>R281+R287</f>
        <v>0.094623999999999986</v>
      </c>
      <c r="S280" s="228"/>
      <c r="T280" s="230">
        <f>T281+T287</f>
        <v>0.20000000000000001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31" t="s">
        <v>88</v>
      </c>
      <c r="AT280" s="232" t="s">
        <v>77</v>
      </c>
      <c r="AU280" s="232" t="s">
        <v>78</v>
      </c>
      <c r="AY280" s="231" t="s">
        <v>147</v>
      </c>
      <c r="BK280" s="233">
        <f>BK281+BK287</f>
        <v>0</v>
      </c>
    </row>
    <row r="281" s="12" customFormat="1" ht="22.8" customHeight="1">
      <c r="A281" s="12"/>
      <c r="B281" s="220"/>
      <c r="C281" s="221"/>
      <c r="D281" s="222" t="s">
        <v>77</v>
      </c>
      <c r="E281" s="252" t="s">
        <v>1781</v>
      </c>
      <c r="F281" s="252" t="s">
        <v>1782</v>
      </c>
      <c r="G281" s="221"/>
      <c r="H281" s="221"/>
      <c r="I281" s="224"/>
      <c r="J281" s="253">
        <f>BK281</f>
        <v>0</v>
      </c>
      <c r="K281" s="221"/>
      <c r="L281" s="226"/>
      <c r="M281" s="227"/>
      <c r="N281" s="228"/>
      <c r="O281" s="228"/>
      <c r="P281" s="229">
        <f>SUM(P282:P286)</f>
        <v>0</v>
      </c>
      <c r="Q281" s="228"/>
      <c r="R281" s="229">
        <f>SUM(R282:R286)</f>
        <v>0.065823999999999994</v>
      </c>
      <c r="S281" s="228"/>
      <c r="T281" s="230">
        <f>SUM(T282:T286)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31" t="s">
        <v>88</v>
      </c>
      <c r="AT281" s="232" t="s">
        <v>77</v>
      </c>
      <c r="AU281" s="232" t="s">
        <v>86</v>
      </c>
      <c r="AY281" s="231" t="s">
        <v>147</v>
      </c>
      <c r="BK281" s="233">
        <f>SUM(BK282:BK286)</f>
        <v>0</v>
      </c>
    </row>
    <row r="282" s="2" customFormat="1" ht="21.75" customHeight="1">
      <c r="A282" s="38"/>
      <c r="B282" s="39"/>
      <c r="C282" s="234" t="s">
        <v>162</v>
      </c>
      <c r="D282" s="234" t="s">
        <v>148</v>
      </c>
      <c r="E282" s="235" t="s">
        <v>1783</v>
      </c>
      <c r="F282" s="236" t="s">
        <v>1784</v>
      </c>
      <c r="G282" s="237" t="s">
        <v>214</v>
      </c>
      <c r="H282" s="238">
        <v>76.159999999999997</v>
      </c>
      <c r="I282" s="239"/>
      <c r="J282" s="240">
        <f>ROUND(I282*H282,2)</f>
        <v>0</v>
      </c>
      <c r="K282" s="241"/>
      <c r="L282" s="44"/>
      <c r="M282" s="242" t="s">
        <v>1</v>
      </c>
      <c r="N282" s="243" t="s">
        <v>43</v>
      </c>
      <c r="O282" s="91"/>
      <c r="P282" s="244">
        <f>O282*H282</f>
        <v>0</v>
      </c>
      <c r="Q282" s="244">
        <v>0.00075000000000000002</v>
      </c>
      <c r="R282" s="244">
        <f>Q282*H282</f>
        <v>0.057119999999999997</v>
      </c>
      <c r="S282" s="244">
        <v>0</v>
      </c>
      <c r="T282" s="24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6" t="s">
        <v>237</v>
      </c>
      <c r="AT282" s="246" t="s">
        <v>148</v>
      </c>
      <c r="AU282" s="246" t="s">
        <v>88</v>
      </c>
      <c r="AY282" s="17" t="s">
        <v>147</v>
      </c>
      <c r="BE282" s="247">
        <f>IF(N282="základní",J282,0)</f>
        <v>0</v>
      </c>
      <c r="BF282" s="247">
        <f>IF(N282="snížená",J282,0)</f>
        <v>0</v>
      </c>
      <c r="BG282" s="247">
        <f>IF(N282="zákl. přenesená",J282,0)</f>
        <v>0</v>
      </c>
      <c r="BH282" s="247">
        <f>IF(N282="sníž. přenesená",J282,0)</f>
        <v>0</v>
      </c>
      <c r="BI282" s="247">
        <f>IF(N282="nulová",J282,0)</f>
        <v>0</v>
      </c>
      <c r="BJ282" s="17" t="s">
        <v>86</v>
      </c>
      <c r="BK282" s="247">
        <f>ROUND(I282*H282,2)</f>
        <v>0</v>
      </c>
      <c r="BL282" s="17" t="s">
        <v>237</v>
      </c>
      <c r="BM282" s="246" t="s">
        <v>1785</v>
      </c>
    </row>
    <row r="283" s="13" customFormat="1">
      <c r="A283" s="13"/>
      <c r="B283" s="254"/>
      <c r="C283" s="255"/>
      <c r="D283" s="248" t="s">
        <v>171</v>
      </c>
      <c r="E283" s="256" t="s">
        <v>1</v>
      </c>
      <c r="F283" s="257" t="s">
        <v>1786</v>
      </c>
      <c r="G283" s="255"/>
      <c r="H283" s="258">
        <v>76.159999999999997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4" t="s">
        <v>171</v>
      </c>
      <c r="AU283" s="264" t="s">
        <v>88</v>
      </c>
      <c r="AV283" s="13" t="s">
        <v>88</v>
      </c>
      <c r="AW283" s="13" t="s">
        <v>34</v>
      </c>
      <c r="AX283" s="13" t="s">
        <v>86</v>
      </c>
      <c r="AY283" s="264" t="s">
        <v>147</v>
      </c>
    </row>
    <row r="284" s="2" customFormat="1" ht="21.75" customHeight="1">
      <c r="A284" s="38"/>
      <c r="B284" s="39"/>
      <c r="C284" s="234" t="s">
        <v>478</v>
      </c>
      <c r="D284" s="234" t="s">
        <v>148</v>
      </c>
      <c r="E284" s="235" t="s">
        <v>1787</v>
      </c>
      <c r="F284" s="236" t="s">
        <v>1788</v>
      </c>
      <c r="G284" s="237" t="s">
        <v>196</v>
      </c>
      <c r="H284" s="238">
        <v>54.399999999999999</v>
      </c>
      <c r="I284" s="239"/>
      <c r="J284" s="240">
        <f>ROUND(I284*H284,2)</f>
        <v>0</v>
      </c>
      <c r="K284" s="241"/>
      <c r="L284" s="44"/>
      <c r="M284" s="242" t="s">
        <v>1</v>
      </c>
      <c r="N284" s="243" t="s">
        <v>43</v>
      </c>
      <c r="O284" s="91"/>
      <c r="P284" s="244">
        <f>O284*H284</f>
        <v>0</v>
      </c>
      <c r="Q284" s="244">
        <v>0.00016000000000000001</v>
      </c>
      <c r="R284" s="244">
        <f>Q284*H284</f>
        <v>0.0087039999999999999</v>
      </c>
      <c r="S284" s="244">
        <v>0</v>
      </c>
      <c r="T284" s="24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6" t="s">
        <v>237</v>
      </c>
      <c r="AT284" s="246" t="s">
        <v>148</v>
      </c>
      <c r="AU284" s="246" t="s">
        <v>88</v>
      </c>
      <c r="AY284" s="17" t="s">
        <v>147</v>
      </c>
      <c r="BE284" s="247">
        <f>IF(N284="základní",J284,0)</f>
        <v>0</v>
      </c>
      <c r="BF284" s="247">
        <f>IF(N284="snížená",J284,0)</f>
        <v>0</v>
      </c>
      <c r="BG284" s="247">
        <f>IF(N284="zákl. přenesená",J284,0)</f>
        <v>0</v>
      </c>
      <c r="BH284" s="247">
        <f>IF(N284="sníž. přenesená",J284,0)</f>
        <v>0</v>
      </c>
      <c r="BI284" s="247">
        <f>IF(N284="nulová",J284,0)</f>
        <v>0</v>
      </c>
      <c r="BJ284" s="17" t="s">
        <v>86</v>
      </c>
      <c r="BK284" s="247">
        <f>ROUND(I284*H284,2)</f>
        <v>0</v>
      </c>
      <c r="BL284" s="17" t="s">
        <v>237</v>
      </c>
      <c r="BM284" s="246" t="s">
        <v>1789</v>
      </c>
    </row>
    <row r="285" s="13" customFormat="1">
      <c r="A285" s="13"/>
      <c r="B285" s="254"/>
      <c r="C285" s="255"/>
      <c r="D285" s="248" t="s">
        <v>171</v>
      </c>
      <c r="E285" s="256" t="s">
        <v>1</v>
      </c>
      <c r="F285" s="257" t="s">
        <v>1790</v>
      </c>
      <c r="G285" s="255"/>
      <c r="H285" s="258">
        <v>54.399999999999999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4" t="s">
        <v>171</v>
      </c>
      <c r="AU285" s="264" t="s">
        <v>88</v>
      </c>
      <c r="AV285" s="13" t="s">
        <v>88</v>
      </c>
      <c r="AW285" s="13" t="s">
        <v>34</v>
      </c>
      <c r="AX285" s="13" t="s">
        <v>86</v>
      </c>
      <c r="AY285" s="264" t="s">
        <v>147</v>
      </c>
    </row>
    <row r="286" s="2" customFormat="1" ht="21.75" customHeight="1">
      <c r="A286" s="38"/>
      <c r="B286" s="39"/>
      <c r="C286" s="234" t="s">
        <v>482</v>
      </c>
      <c r="D286" s="234" t="s">
        <v>148</v>
      </c>
      <c r="E286" s="235" t="s">
        <v>1791</v>
      </c>
      <c r="F286" s="236" t="s">
        <v>1792</v>
      </c>
      <c r="G286" s="237" t="s">
        <v>373</v>
      </c>
      <c r="H286" s="298"/>
      <c r="I286" s="239"/>
      <c r="J286" s="240">
        <f>ROUND(I286*H286,2)</f>
        <v>0</v>
      </c>
      <c r="K286" s="241"/>
      <c r="L286" s="44"/>
      <c r="M286" s="242" t="s">
        <v>1</v>
      </c>
      <c r="N286" s="243" t="s">
        <v>43</v>
      </c>
      <c r="O286" s="91"/>
      <c r="P286" s="244">
        <f>O286*H286</f>
        <v>0</v>
      </c>
      <c r="Q286" s="244">
        <v>0</v>
      </c>
      <c r="R286" s="244">
        <f>Q286*H286</f>
        <v>0</v>
      </c>
      <c r="S286" s="244">
        <v>0</v>
      </c>
      <c r="T286" s="24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6" t="s">
        <v>237</v>
      </c>
      <c r="AT286" s="246" t="s">
        <v>148</v>
      </c>
      <c r="AU286" s="246" t="s">
        <v>88</v>
      </c>
      <c r="AY286" s="17" t="s">
        <v>147</v>
      </c>
      <c r="BE286" s="247">
        <f>IF(N286="základní",J286,0)</f>
        <v>0</v>
      </c>
      <c r="BF286" s="247">
        <f>IF(N286="snížená",J286,0)</f>
        <v>0</v>
      </c>
      <c r="BG286" s="247">
        <f>IF(N286="zákl. přenesená",J286,0)</f>
        <v>0</v>
      </c>
      <c r="BH286" s="247">
        <f>IF(N286="sníž. přenesená",J286,0)</f>
        <v>0</v>
      </c>
      <c r="BI286" s="247">
        <f>IF(N286="nulová",J286,0)</f>
        <v>0</v>
      </c>
      <c r="BJ286" s="17" t="s">
        <v>86</v>
      </c>
      <c r="BK286" s="247">
        <f>ROUND(I286*H286,2)</f>
        <v>0</v>
      </c>
      <c r="BL286" s="17" t="s">
        <v>237</v>
      </c>
      <c r="BM286" s="246" t="s">
        <v>1793</v>
      </c>
    </row>
    <row r="287" s="12" customFormat="1" ht="22.8" customHeight="1">
      <c r="A287" s="12"/>
      <c r="B287" s="220"/>
      <c r="C287" s="221"/>
      <c r="D287" s="222" t="s">
        <v>77</v>
      </c>
      <c r="E287" s="252" t="s">
        <v>495</v>
      </c>
      <c r="F287" s="252" t="s">
        <v>496</v>
      </c>
      <c r="G287" s="221"/>
      <c r="H287" s="221"/>
      <c r="I287" s="224"/>
      <c r="J287" s="253">
        <f>BK287</f>
        <v>0</v>
      </c>
      <c r="K287" s="221"/>
      <c r="L287" s="226"/>
      <c r="M287" s="227"/>
      <c r="N287" s="228"/>
      <c r="O287" s="228"/>
      <c r="P287" s="229">
        <f>SUM(P288:P295)</f>
        <v>0</v>
      </c>
      <c r="Q287" s="228"/>
      <c r="R287" s="229">
        <f>SUM(R288:R295)</f>
        <v>0.028799999999999996</v>
      </c>
      <c r="S287" s="228"/>
      <c r="T287" s="230">
        <f>SUM(T288:T295)</f>
        <v>0.20000000000000001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31" t="s">
        <v>88</v>
      </c>
      <c r="AT287" s="232" t="s">
        <v>77</v>
      </c>
      <c r="AU287" s="232" t="s">
        <v>86</v>
      </c>
      <c r="AY287" s="231" t="s">
        <v>147</v>
      </c>
      <c r="BK287" s="233">
        <f>SUM(BK288:BK295)</f>
        <v>0</v>
      </c>
    </row>
    <row r="288" s="2" customFormat="1" ht="21.75" customHeight="1">
      <c r="A288" s="38"/>
      <c r="B288" s="39"/>
      <c r="C288" s="234" t="s">
        <v>487</v>
      </c>
      <c r="D288" s="234" t="s">
        <v>148</v>
      </c>
      <c r="E288" s="235" t="s">
        <v>1794</v>
      </c>
      <c r="F288" s="236" t="s">
        <v>1795</v>
      </c>
      <c r="G288" s="237" t="s">
        <v>214</v>
      </c>
      <c r="H288" s="238">
        <v>1.5</v>
      </c>
      <c r="I288" s="239"/>
      <c r="J288" s="240">
        <f>ROUND(I288*H288,2)</f>
        <v>0</v>
      </c>
      <c r="K288" s="241"/>
      <c r="L288" s="44"/>
      <c r="M288" s="242" t="s">
        <v>1</v>
      </c>
      <c r="N288" s="243" t="s">
        <v>43</v>
      </c>
      <c r="O288" s="91"/>
      <c r="P288" s="244">
        <f>O288*H288</f>
        <v>0</v>
      </c>
      <c r="Q288" s="244">
        <v>0</v>
      </c>
      <c r="R288" s="244">
        <f>Q288*H288</f>
        <v>0</v>
      </c>
      <c r="S288" s="244">
        <v>0</v>
      </c>
      <c r="T288" s="24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6" t="s">
        <v>237</v>
      </c>
      <c r="AT288" s="246" t="s">
        <v>148</v>
      </c>
      <c r="AU288" s="246" t="s">
        <v>88</v>
      </c>
      <c r="AY288" s="17" t="s">
        <v>147</v>
      </c>
      <c r="BE288" s="247">
        <f>IF(N288="základní",J288,0)</f>
        <v>0</v>
      </c>
      <c r="BF288" s="247">
        <f>IF(N288="snížená",J288,0)</f>
        <v>0</v>
      </c>
      <c r="BG288" s="247">
        <f>IF(N288="zákl. přenesená",J288,0)</f>
        <v>0</v>
      </c>
      <c r="BH288" s="247">
        <f>IF(N288="sníž. přenesená",J288,0)</f>
        <v>0</v>
      </c>
      <c r="BI288" s="247">
        <f>IF(N288="nulová",J288,0)</f>
        <v>0</v>
      </c>
      <c r="BJ288" s="17" t="s">
        <v>86</v>
      </c>
      <c r="BK288" s="247">
        <f>ROUND(I288*H288,2)</f>
        <v>0</v>
      </c>
      <c r="BL288" s="17" t="s">
        <v>237</v>
      </c>
      <c r="BM288" s="246" t="s">
        <v>1796</v>
      </c>
    </row>
    <row r="289" s="13" customFormat="1">
      <c r="A289" s="13"/>
      <c r="B289" s="254"/>
      <c r="C289" s="255"/>
      <c r="D289" s="248" t="s">
        <v>171</v>
      </c>
      <c r="E289" s="256" t="s">
        <v>1</v>
      </c>
      <c r="F289" s="257" t="s">
        <v>1797</v>
      </c>
      <c r="G289" s="255"/>
      <c r="H289" s="258">
        <v>1.5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4" t="s">
        <v>171</v>
      </c>
      <c r="AU289" s="264" t="s">
        <v>88</v>
      </c>
      <c r="AV289" s="13" t="s">
        <v>88</v>
      </c>
      <c r="AW289" s="13" t="s">
        <v>34</v>
      </c>
      <c r="AX289" s="13" t="s">
        <v>86</v>
      </c>
      <c r="AY289" s="264" t="s">
        <v>147</v>
      </c>
    </row>
    <row r="290" s="2" customFormat="1" ht="21.75" customHeight="1">
      <c r="A290" s="38"/>
      <c r="B290" s="39"/>
      <c r="C290" s="276" t="s">
        <v>491</v>
      </c>
      <c r="D290" s="276" t="s">
        <v>154</v>
      </c>
      <c r="E290" s="277" t="s">
        <v>1798</v>
      </c>
      <c r="F290" s="278" t="s">
        <v>1799</v>
      </c>
      <c r="G290" s="279" t="s">
        <v>214</v>
      </c>
      <c r="H290" s="280">
        <v>1.5</v>
      </c>
      <c r="I290" s="281"/>
      <c r="J290" s="282">
        <f>ROUND(I290*H290,2)</f>
        <v>0</v>
      </c>
      <c r="K290" s="283"/>
      <c r="L290" s="284"/>
      <c r="M290" s="285" t="s">
        <v>1</v>
      </c>
      <c r="N290" s="286" t="s">
        <v>43</v>
      </c>
      <c r="O290" s="91"/>
      <c r="P290" s="244">
        <f>O290*H290</f>
        <v>0</v>
      </c>
      <c r="Q290" s="244">
        <v>0.017999999999999999</v>
      </c>
      <c r="R290" s="244">
        <f>Q290*H290</f>
        <v>0.026999999999999996</v>
      </c>
      <c r="S290" s="244">
        <v>0</v>
      </c>
      <c r="T290" s="24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6" t="s">
        <v>270</v>
      </c>
      <c r="AT290" s="246" t="s">
        <v>154</v>
      </c>
      <c r="AU290" s="246" t="s">
        <v>88</v>
      </c>
      <c r="AY290" s="17" t="s">
        <v>147</v>
      </c>
      <c r="BE290" s="247">
        <f>IF(N290="základní",J290,0)</f>
        <v>0</v>
      </c>
      <c r="BF290" s="247">
        <f>IF(N290="snížená",J290,0)</f>
        <v>0</v>
      </c>
      <c r="BG290" s="247">
        <f>IF(N290="zákl. přenesená",J290,0)</f>
        <v>0</v>
      </c>
      <c r="BH290" s="247">
        <f>IF(N290="sníž. přenesená",J290,0)</f>
        <v>0</v>
      </c>
      <c r="BI290" s="247">
        <f>IF(N290="nulová",J290,0)</f>
        <v>0</v>
      </c>
      <c r="BJ290" s="17" t="s">
        <v>86</v>
      </c>
      <c r="BK290" s="247">
        <f>ROUND(I290*H290,2)</f>
        <v>0</v>
      </c>
      <c r="BL290" s="17" t="s">
        <v>237</v>
      </c>
      <c r="BM290" s="246" t="s">
        <v>1800</v>
      </c>
    </row>
    <row r="291" s="2" customFormat="1" ht="21.75" customHeight="1">
      <c r="A291" s="38"/>
      <c r="B291" s="39"/>
      <c r="C291" s="234" t="s">
        <v>497</v>
      </c>
      <c r="D291" s="234" t="s">
        <v>148</v>
      </c>
      <c r="E291" s="235" t="s">
        <v>1801</v>
      </c>
      <c r="F291" s="236" t="s">
        <v>1802</v>
      </c>
      <c r="G291" s="237" t="s">
        <v>196</v>
      </c>
      <c r="H291" s="238">
        <v>9</v>
      </c>
      <c r="I291" s="239"/>
      <c r="J291" s="240">
        <f>ROUND(I291*H291,2)</f>
        <v>0</v>
      </c>
      <c r="K291" s="241"/>
      <c r="L291" s="44"/>
      <c r="M291" s="242" t="s">
        <v>1</v>
      </c>
      <c r="N291" s="243" t="s">
        <v>43</v>
      </c>
      <c r="O291" s="91"/>
      <c r="P291" s="244">
        <f>O291*H291</f>
        <v>0</v>
      </c>
      <c r="Q291" s="244">
        <v>0</v>
      </c>
      <c r="R291" s="244">
        <f>Q291*H291</f>
        <v>0</v>
      </c>
      <c r="S291" s="244">
        <v>0</v>
      </c>
      <c r="T291" s="245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6" t="s">
        <v>237</v>
      </c>
      <c r="AT291" s="246" t="s">
        <v>148</v>
      </c>
      <c r="AU291" s="246" t="s">
        <v>88</v>
      </c>
      <c r="AY291" s="17" t="s">
        <v>147</v>
      </c>
      <c r="BE291" s="247">
        <f>IF(N291="základní",J291,0)</f>
        <v>0</v>
      </c>
      <c r="BF291" s="247">
        <f>IF(N291="snížená",J291,0)</f>
        <v>0</v>
      </c>
      <c r="BG291" s="247">
        <f>IF(N291="zákl. přenesená",J291,0)</f>
        <v>0</v>
      </c>
      <c r="BH291" s="247">
        <f>IF(N291="sníž. přenesená",J291,0)</f>
        <v>0</v>
      </c>
      <c r="BI291" s="247">
        <f>IF(N291="nulová",J291,0)</f>
        <v>0</v>
      </c>
      <c r="BJ291" s="17" t="s">
        <v>86</v>
      </c>
      <c r="BK291" s="247">
        <f>ROUND(I291*H291,2)</f>
        <v>0</v>
      </c>
      <c r="BL291" s="17" t="s">
        <v>237</v>
      </c>
      <c r="BM291" s="246" t="s">
        <v>1803</v>
      </c>
    </row>
    <row r="292" s="13" customFormat="1">
      <c r="A292" s="13"/>
      <c r="B292" s="254"/>
      <c r="C292" s="255"/>
      <c r="D292" s="248" t="s">
        <v>171</v>
      </c>
      <c r="E292" s="256" t="s">
        <v>1</v>
      </c>
      <c r="F292" s="257" t="s">
        <v>1804</v>
      </c>
      <c r="G292" s="255"/>
      <c r="H292" s="258">
        <v>9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4" t="s">
        <v>171</v>
      </c>
      <c r="AU292" s="264" t="s">
        <v>88</v>
      </c>
      <c r="AV292" s="13" t="s">
        <v>88</v>
      </c>
      <c r="AW292" s="13" t="s">
        <v>34</v>
      </c>
      <c r="AX292" s="13" t="s">
        <v>86</v>
      </c>
      <c r="AY292" s="264" t="s">
        <v>147</v>
      </c>
    </row>
    <row r="293" s="2" customFormat="1" ht="16.5" customHeight="1">
      <c r="A293" s="38"/>
      <c r="B293" s="39"/>
      <c r="C293" s="276" t="s">
        <v>501</v>
      </c>
      <c r="D293" s="276" t="s">
        <v>154</v>
      </c>
      <c r="E293" s="277" t="s">
        <v>1805</v>
      </c>
      <c r="F293" s="278" t="s">
        <v>1806</v>
      </c>
      <c r="G293" s="279" t="s">
        <v>196</v>
      </c>
      <c r="H293" s="280">
        <v>9</v>
      </c>
      <c r="I293" s="281"/>
      <c r="J293" s="282">
        <f>ROUND(I293*H293,2)</f>
        <v>0</v>
      </c>
      <c r="K293" s="283"/>
      <c r="L293" s="284"/>
      <c r="M293" s="285" t="s">
        <v>1</v>
      </c>
      <c r="N293" s="286" t="s">
        <v>43</v>
      </c>
      <c r="O293" s="91"/>
      <c r="P293" s="244">
        <f>O293*H293</f>
        <v>0</v>
      </c>
      <c r="Q293" s="244">
        <v>0.00020000000000000001</v>
      </c>
      <c r="R293" s="244">
        <f>Q293*H293</f>
        <v>0.0018000000000000002</v>
      </c>
      <c r="S293" s="244">
        <v>0</v>
      </c>
      <c r="T293" s="24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6" t="s">
        <v>270</v>
      </c>
      <c r="AT293" s="246" t="s">
        <v>154</v>
      </c>
      <c r="AU293" s="246" t="s">
        <v>88</v>
      </c>
      <c r="AY293" s="17" t="s">
        <v>147</v>
      </c>
      <c r="BE293" s="247">
        <f>IF(N293="základní",J293,0)</f>
        <v>0</v>
      </c>
      <c r="BF293" s="247">
        <f>IF(N293="snížená",J293,0)</f>
        <v>0</v>
      </c>
      <c r="BG293" s="247">
        <f>IF(N293="zákl. přenesená",J293,0)</f>
        <v>0</v>
      </c>
      <c r="BH293" s="247">
        <f>IF(N293="sníž. přenesená",J293,0)</f>
        <v>0</v>
      </c>
      <c r="BI293" s="247">
        <f>IF(N293="nulová",J293,0)</f>
        <v>0</v>
      </c>
      <c r="BJ293" s="17" t="s">
        <v>86</v>
      </c>
      <c r="BK293" s="247">
        <f>ROUND(I293*H293,2)</f>
        <v>0</v>
      </c>
      <c r="BL293" s="17" t="s">
        <v>237</v>
      </c>
      <c r="BM293" s="246" t="s">
        <v>1807</v>
      </c>
    </row>
    <row r="294" s="2" customFormat="1" ht="21.75" customHeight="1">
      <c r="A294" s="38"/>
      <c r="B294" s="39"/>
      <c r="C294" s="234" t="s">
        <v>505</v>
      </c>
      <c r="D294" s="234" t="s">
        <v>148</v>
      </c>
      <c r="E294" s="235" t="s">
        <v>1448</v>
      </c>
      <c r="F294" s="236" t="s">
        <v>1449</v>
      </c>
      <c r="G294" s="237" t="s">
        <v>998</v>
      </c>
      <c r="H294" s="238">
        <v>200</v>
      </c>
      <c r="I294" s="239"/>
      <c r="J294" s="240">
        <f>ROUND(I294*H294,2)</f>
        <v>0</v>
      </c>
      <c r="K294" s="241"/>
      <c r="L294" s="44"/>
      <c r="M294" s="242" t="s">
        <v>1</v>
      </c>
      <c r="N294" s="243" t="s">
        <v>43</v>
      </c>
      <c r="O294" s="91"/>
      <c r="P294" s="244">
        <f>O294*H294</f>
        <v>0</v>
      </c>
      <c r="Q294" s="244">
        <v>0</v>
      </c>
      <c r="R294" s="244">
        <f>Q294*H294</f>
        <v>0</v>
      </c>
      <c r="S294" s="244">
        <v>0.001</v>
      </c>
      <c r="T294" s="245">
        <f>S294*H294</f>
        <v>0.20000000000000001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6" t="s">
        <v>237</v>
      </c>
      <c r="AT294" s="246" t="s">
        <v>148</v>
      </c>
      <c r="AU294" s="246" t="s">
        <v>88</v>
      </c>
      <c r="AY294" s="17" t="s">
        <v>147</v>
      </c>
      <c r="BE294" s="247">
        <f>IF(N294="základní",J294,0)</f>
        <v>0</v>
      </c>
      <c r="BF294" s="247">
        <f>IF(N294="snížená",J294,0)</f>
        <v>0</v>
      </c>
      <c r="BG294" s="247">
        <f>IF(N294="zákl. přenesená",J294,0)</f>
        <v>0</v>
      </c>
      <c r="BH294" s="247">
        <f>IF(N294="sníž. přenesená",J294,0)</f>
        <v>0</v>
      </c>
      <c r="BI294" s="247">
        <f>IF(N294="nulová",J294,0)</f>
        <v>0</v>
      </c>
      <c r="BJ294" s="17" t="s">
        <v>86</v>
      </c>
      <c r="BK294" s="247">
        <f>ROUND(I294*H294,2)</f>
        <v>0</v>
      </c>
      <c r="BL294" s="17" t="s">
        <v>237</v>
      </c>
      <c r="BM294" s="246" t="s">
        <v>1808</v>
      </c>
    </row>
    <row r="295" s="13" customFormat="1">
      <c r="A295" s="13"/>
      <c r="B295" s="254"/>
      <c r="C295" s="255"/>
      <c r="D295" s="248" t="s">
        <v>171</v>
      </c>
      <c r="E295" s="256" t="s">
        <v>1</v>
      </c>
      <c r="F295" s="257" t="s">
        <v>1809</v>
      </c>
      <c r="G295" s="255"/>
      <c r="H295" s="258">
        <v>200</v>
      </c>
      <c r="I295" s="259"/>
      <c r="J295" s="255"/>
      <c r="K295" s="255"/>
      <c r="L295" s="260"/>
      <c r="M295" s="307"/>
      <c r="N295" s="308"/>
      <c r="O295" s="308"/>
      <c r="P295" s="308"/>
      <c r="Q295" s="308"/>
      <c r="R295" s="308"/>
      <c r="S295" s="308"/>
      <c r="T295" s="30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4" t="s">
        <v>171</v>
      </c>
      <c r="AU295" s="264" t="s">
        <v>88</v>
      </c>
      <c r="AV295" s="13" t="s">
        <v>88</v>
      </c>
      <c r="AW295" s="13" t="s">
        <v>34</v>
      </c>
      <c r="AX295" s="13" t="s">
        <v>86</v>
      </c>
      <c r="AY295" s="264" t="s">
        <v>147</v>
      </c>
    </row>
    <row r="296" s="2" customFormat="1" ht="6.96" customHeight="1">
      <c r="A296" s="38"/>
      <c r="B296" s="66"/>
      <c r="C296" s="67"/>
      <c r="D296" s="67"/>
      <c r="E296" s="67"/>
      <c r="F296" s="67"/>
      <c r="G296" s="67"/>
      <c r="H296" s="67"/>
      <c r="I296" s="183"/>
      <c r="J296" s="67"/>
      <c r="K296" s="67"/>
      <c r="L296" s="44"/>
      <c r="M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</sheetData>
  <sheetProtection sheet="1" autoFilter="0" formatColumns="0" formatRows="0" objects="1" scenarios="1" spinCount="100000" saltValue="a2DbKUA1Hsar44KTPyqJI13nZLM/glFjYlEzHPVL3ZDMVCyO/7E6oc8afDeSB08GrHpy8gWJnw94yYjp3pM5nA==" hashValue="s/AyZVTs5/iyzHdY9KZTLQK4UKIEO3y3grhURAYxLmfYknA4fZKp+6UGD2ltJsID0f11l4TUqf48q9ZRFhp+fg==" algorithmName="SHA-512" password="C1E4"/>
  <autoFilter ref="C127:K29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88</v>
      </c>
    </row>
    <row r="4" s="1" customFormat="1" ht="24.96" customHeight="1">
      <c r="B4" s="20"/>
      <c r="D4" s="140" t="s">
        <v>108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Byšice ON - oprava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1810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21. 5. 2020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zakázky'!AN10="","",'Rekapitulace zakázky'!AN10)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zakázky'!E11="","",'Rekapitulace zakázky'!E11)</f>
        <v>Správa železnic, státní organizace</v>
      </c>
      <c r="F15" s="38"/>
      <c r="G15" s="38"/>
      <c r="H15" s="38"/>
      <c r="I15" s="147" t="s">
        <v>28</v>
      </c>
      <c r="J15" s="146" t="str">
        <f>IF('Rekapitulace zakázky'!AN11="","",'Rekapitulace zakázky'!AN11)</f>
        <v>CZ70994234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zakázky'!E17="","",'Rekapitulace zakázky'!E17)</f>
        <v xml:space="preserve"> </v>
      </c>
      <c r="F21" s="38"/>
      <c r="G21" s="38"/>
      <c r="H21" s="38"/>
      <c r="I21" s="147" t="s">
        <v>28</v>
      </c>
      <c r="J21" s="146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1811</v>
      </c>
      <c r="F24" s="38"/>
      <c r="G24" s="38"/>
      <c r="H24" s="38"/>
      <c r="I24" s="147" t="s">
        <v>28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38</v>
      </c>
      <c r="E30" s="38"/>
      <c r="F30" s="38"/>
      <c r="G30" s="38"/>
      <c r="H30" s="38"/>
      <c r="I30" s="144"/>
      <c r="J30" s="157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40</v>
      </c>
      <c r="G32" s="38"/>
      <c r="H32" s="38"/>
      <c r="I32" s="159" t="s">
        <v>39</v>
      </c>
      <c r="J32" s="158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42</v>
      </c>
      <c r="E33" s="142" t="s">
        <v>43</v>
      </c>
      <c r="F33" s="161">
        <f>ROUND((SUM(BE123:BE235)),  2)</f>
        <v>0</v>
      </c>
      <c r="G33" s="38"/>
      <c r="H33" s="38"/>
      <c r="I33" s="162">
        <v>0.20999999999999999</v>
      </c>
      <c r="J33" s="161">
        <f>ROUND(((SUM(BE123:BE235))*I33),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61">
        <f>ROUND((SUM(BF123:BF235)),  2)</f>
        <v>0</v>
      </c>
      <c r="G34" s="38"/>
      <c r="H34" s="38"/>
      <c r="I34" s="162">
        <v>0.14999999999999999</v>
      </c>
      <c r="J34" s="161">
        <f>ROUND(((SUM(BF123:BF235))*I34),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61">
        <f>ROUND((SUM(BG123:BG235)),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61">
        <f>ROUND((SUM(BH123:BH235)),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61">
        <f>ROUND((SUM(BI123:BI235)),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55</v>
      </c>
      <c r="E65" s="179"/>
      <c r="F65" s="179"/>
      <c r="G65" s="171" t="s">
        <v>56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Byšice ON - oprava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006 - Elektroinstalace (SEE)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Byšice</v>
      </c>
      <c r="G89" s="40"/>
      <c r="H89" s="40"/>
      <c r="I89" s="147" t="s">
        <v>22</v>
      </c>
      <c r="J89" s="79" t="str">
        <f>IF(J12="","",J12)</f>
        <v>21. 5. 2020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>SEE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1812</v>
      </c>
      <c r="E97" s="196"/>
      <c r="F97" s="196"/>
      <c r="G97" s="196"/>
      <c r="H97" s="196"/>
      <c r="I97" s="197"/>
      <c r="J97" s="198">
        <f>J124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1813</v>
      </c>
      <c r="E98" s="196"/>
      <c r="F98" s="196"/>
      <c r="G98" s="196"/>
      <c r="H98" s="196"/>
      <c r="I98" s="197"/>
      <c r="J98" s="198">
        <f>J170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3"/>
      <c r="C99" s="194"/>
      <c r="D99" s="195" t="s">
        <v>1814</v>
      </c>
      <c r="E99" s="196"/>
      <c r="F99" s="196"/>
      <c r="G99" s="196"/>
      <c r="H99" s="196"/>
      <c r="I99" s="197"/>
      <c r="J99" s="198">
        <f>J177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1815</v>
      </c>
      <c r="E100" s="196"/>
      <c r="F100" s="196"/>
      <c r="G100" s="196"/>
      <c r="H100" s="196"/>
      <c r="I100" s="197"/>
      <c r="J100" s="198">
        <f>J185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3"/>
      <c r="C101" s="194"/>
      <c r="D101" s="195" t="s">
        <v>1816</v>
      </c>
      <c r="E101" s="196"/>
      <c r="F101" s="196"/>
      <c r="G101" s="196"/>
      <c r="H101" s="196"/>
      <c r="I101" s="197"/>
      <c r="J101" s="198">
        <f>J191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3"/>
      <c r="C102" s="194"/>
      <c r="D102" s="195" t="s">
        <v>1817</v>
      </c>
      <c r="E102" s="196"/>
      <c r="F102" s="196"/>
      <c r="G102" s="196"/>
      <c r="H102" s="196"/>
      <c r="I102" s="197"/>
      <c r="J102" s="198">
        <f>J224</f>
        <v>0</v>
      </c>
      <c r="K102" s="194"/>
      <c r="L102" s="19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3"/>
      <c r="C103" s="194"/>
      <c r="D103" s="195" t="s">
        <v>1818</v>
      </c>
      <c r="E103" s="196"/>
      <c r="F103" s="196"/>
      <c r="G103" s="196"/>
      <c r="H103" s="196"/>
      <c r="I103" s="197"/>
      <c r="J103" s="198">
        <f>J231</f>
        <v>0</v>
      </c>
      <c r="K103" s="194"/>
      <c r="L103" s="19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83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86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131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7" t="str">
        <f>E7</f>
        <v>Byšice ON - oprava</v>
      </c>
      <c r="F113" s="32"/>
      <c r="G113" s="32"/>
      <c r="H113" s="32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109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006 - Elektroinstalace (SEE)</v>
      </c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žst. Byšice</v>
      </c>
      <c r="G117" s="40"/>
      <c r="H117" s="40"/>
      <c r="I117" s="147" t="s">
        <v>22</v>
      </c>
      <c r="J117" s="79" t="str">
        <f>IF(J12="","",J12)</f>
        <v>21. 5. 2020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Správa železnic, státní organizace</v>
      </c>
      <c r="G119" s="40"/>
      <c r="H119" s="40"/>
      <c r="I119" s="147" t="s">
        <v>32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147" t="s">
        <v>35</v>
      </c>
      <c r="J120" s="36" t="str">
        <f>E24</f>
        <v>SEE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7"/>
      <c r="B122" s="208"/>
      <c r="C122" s="209" t="s">
        <v>132</v>
      </c>
      <c r="D122" s="210" t="s">
        <v>63</v>
      </c>
      <c r="E122" s="210" t="s">
        <v>59</v>
      </c>
      <c r="F122" s="210" t="s">
        <v>60</v>
      </c>
      <c r="G122" s="210" t="s">
        <v>133</v>
      </c>
      <c r="H122" s="210" t="s">
        <v>134</v>
      </c>
      <c r="I122" s="211" t="s">
        <v>135</v>
      </c>
      <c r="J122" s="212" t="s">
        <v>113</v>
      </c>
      <c r="K122" s="213" t="s">
        <v>136</v>
      </c>
      <c r="L122" s="214"/>
      <c r="M122" s="100" t="s">
        <v>1</v>
      </c>
      <c r="N122" s="101" t="s">
        <v>42</v>
      </c>
      <c r="O122" s="101" t="s">
        <v>137</v>
      </c>
      <c r="P122" s="101" t="s">
        <v>138</v>
      </c>
      <c r="Q122" s="101" t="s">
        <v>139</v>
      </c>
      <c r="R122" s="101" t="s">
        <v>140</v>
      </c>
      <c r="S122" s="101" t="s">
        <v>141</v>
      </c>
      <c r="T122" s="102" t="s">
        <v>142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8"/>
      <c r="B123" s="39"/>
      <c r="C123" s="107" t="s">
        <v>143</v>
      </c>
      <c r="D123" s="40"/>
      <c r="E123" s="40"/>
      <c r="F123" s="40"/>
      <c r="G123" s="40"/>
      <c r="H123" s="40"/>
      <c r="I123" s="144"/>
      <c r="J123" s="215">
        <f>BK123</f>
        <v>0</v>
      </c>
      <c r="K123" s="40"/>
      <c r="L123" s="44"/>
      <c r="M123" s="103"/>
      <c r="N123" s="216"/>
      <c r="O123" s="104"/>
      <c r="P123" s="217">
        <f>P124+P170+P177+P185+P191+P224+P231</f>
        <v>0</v>
      </c>
      <c r="Q123" s="104"/>
      <c r="R123" s="217">
        <f>R124+R170+R177+R185+R191+R224+R231</f>
        <v>0</v>
      </c>
      <c r="S123" s="104"/>
      <c r="T123" s="218">
        <f>T124+T170+T177+T185+T191+T224+T231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115</v>
      </c>
      <c r="BK123" s="219">
        <f>BK124+BK170+BK177+BK185+BK191+BK224+BK231</f>
        <v>0</v>
      </c>
    </row>
    <row r="124" s="12" customFormat="1" ht="25.92" customHeight="1">
      <c r="A124" s="12"/>
      <c r="B124" s="220"/>
      <c r="C124" s="221"/>
      <c r="D124" s="222" t="s">
        <v>77</v>
      </c>
      <c r="E124" s="223" t="s">
        <v>1819</v>
      </c>
      <c r="F124" s="223" t="s">
        <v>1820</v>
      </c>
      <c r="G124" s="221"/>
      <c r="H124" s="221"/>
      <c r="I124" s="224"/>
      <c r="J124" s="225">
        <f>BK124</f>
        <v>0</v>
      </c>
      <c r="K124" s="221"/>
      <c r="L124" s="226"/>
      <c r="M124" s="227"/>
      <c r="N124" s="228"/>
      <c r="O124" s="228"/>
      <c r="P124" s="229">
        <f>SUM(P125:P169)</f>
        <v>0</v>
      </c>
      <c r="Q124" s="228"/>
      <c r="R124" s="229">
        <f>SUM(R125:R169)</f>
        <v>0</v>
      </c>
      <c r="S124" s="228"/>
      <c r="T124" s="230">
        <f>SUM(T125:T169)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86</v>
      </c>
      <c r="AT124" s="232" t="s">
        <v>77</v>
      </c>
      <c r="AU124" s="232" t="s">
        <v>78</v>
      </c>
      <c r="AY124" s="231" t="s">
        <v>147</v>
      </c>
      <c r="BK124" s="233">
        <f>SUM(BK125:BK169)</f>
        <v>0</v>
      </c>
    </row>
    <row r="125" s="2" customFormat="1" ht="44.25" customHeight="1">
      <c r="A125" s="38"/>
      <c r="B125" s="39"/>
      <c r="C125" s="234" t="s">
        <v>86</v>
      </c>
      <c r="D125" s="234" t="s">
        <v>148</v>
      </c>
      <c r="E125" s="235" t="s">
        <v>1821</v>
      </c>
      <c r="F125" s="236" t="s">
        <v>1822</v>
      </c>
      <c r="G125" s="237" t="s">
        <v>161</v>
      </c>
      <c r="H125" s="238">
        <v>1</v>
      </c>
      <c r="I125" s="239"/>
      <c r="J125" s="240">
        <f>ROUND(I125*H125,2)</f>
        <v>0</v>
      </c>
      <c r="K125" s="241"/>
      <c r="L125" s="44"/>
      <c r="M125" s="242" t="s">
        <v>1</v>
      </c>
      <c r="N125" s="243" t="s">
        <v>43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162</v>
      </c>
      <c r="AT125" s="246" t="s">
        <v>148</v>
      </c>
      <c r="AU125" s="246" t="s">
        <v>86</v>
      </c>
      <c r="AY125" s="17" t="s">
        <v>147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86</v>
      </c>
      <c r="BK125" s="247">
        <f>ROUND(I125*H125,2)</f>
        <v>0</v>
      </c>
      <c r="BL125" s="17" t="s">
        <v>162</v>
      </c>
      <c r="BM125" s="246" t="s">
        <v>1823</v>
      </c>
    </row>
    <row r="126" s="2" customFormat="1">
      <c r="A126" s="38"/>
      <c r="B126" s="39"/>
      <c r="C126" s="40"/>
      <c r="D126" s="248" t="s">
        <v>152</v>
      </c>
      <c r="E126" s="40"/>
      <c r="F126" s="249" t="s">
        <v>1824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152</v>
      </c>
      <c r="AU126" s="17" t="s">
        <v>86</v>
      </c>
    </row>
    <row r="127" s="2" customFormat="1" ht="16.5" customHeight="1">
      <c r="A127" s="38"/>
      <c r="B127" s="39"/>
      <c r="C127" s="234" t="s">
        <v>88</v>
      </c>
      <c r="D127" s="234" t="s">
        <v>148</v>
      </c>
      <c r="E127" s="235" t="s">
        <v>1825</v>
      </c>
      <c r="F127" s="236" t="s">
        <v>1826</v>
      </c>
      <c r="G127" s="237" t="s">
        <v>839</v>
      </c>
      <c r="H127" s="238">
        <v>2</v>
      </c>
      <c r="I127" s="239"/>
      <c r="J127" s="240">
        <f>ROUND(I127*H127,2)</f>
        <v>0</v>
      </c>
      <c r="K127" s="241"/>
      <c r="L127" s="44"/>
      <c r="M127" s="242" t="s">
        <v>1</v>
      </c>
      <c r="N127" s="243" t="s">
        <v>43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146</v>
      </c>
      <c r="AT127" s="246" t="s">
        <v>148</v>
      </c>
      <c r="AU127" s="246" t="s">
        <v>86</v>
      </c>
      <c r="AY127" s="17" t="s">
        <v>147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86</v>
      </c>
      <c r="BK127" s="247">
        <f>ROUND(I127*H127,2)</f>
        <v>0</v>
      </c>
      <c r="BL127" s="17" t="s">
        <v>146</v>
      </c>
      <c r="BM127" s="246" t="s">
        <v>88</v>
      </c>
    </row>
    <row r="128" s="2" customFormat="1" ht="16.5" customHeight="1">
      <c r="A128" s="38"/>
      <c r="B128" s="39"/>
      <c r="C128" s="234" t="s">
        <v>156</v>
      </c>
      <c r="D128" s="234" t="s">
        <v>148</v>
      </c>
      <c r="E128" s="235" t="s">
        <v>1827</v>
      </c>
      <c r="F128" s="236" t="s">
        <v>1828</v>
      </c>
      <c r="G128" s="237" t="s">
        <v>839</v>
      </c>
      <c r="H128" s="238">
        <v>2</v>
      </c>
      <c r="I128" s="239"/>
      <c r="J128" s="240">
        <f>ROUND(I128*H128,2)</f>
        <v>0</v>
      </c>
      <c r="K128" s="241"/>
      <c r="L128" s="44"/>
      <c r="M128" s="242" t="s">
        <v>1</v>
      </c>
      <c r="N128" s="243" t="s">
        <v>43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146</v>
      </c>
      <c r="AT128" s="246" t="s">
        <v>148</v>
      </c>
      <c r="AU128" s="246" t="s">
        <v>86</v>
      </c>
      <c r="AY128" s="17" t="s">
        <v>147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86</v>
      </c>
      <c r="BK128" s="247">
        <f>ROUND(I128*H128,2)</f>
        <v>0</v>
      </c>
      <c r="BL128" s="17" t="s">
        <v>146</v>
      </c>
      <c r="BM128" s="246" t="s">
        <v>146</v>
      </c>
    </row>
    <row r="129" s="2" customFormat="1" ht="16.5" customHeight="1">
      <c r="A129" s="38"/>
      <c r="B129" s="39"/>
      <c r="C129" s="234" t="s">
        <v>146</v>
      </c>
      <c r="D129" s="234" t="s">
        <v>148</v>
      </c>
      <c r="E129" s="235" t="s">
        <v>1829</v>
      </c>
      <c r="F129" s="236" t="s">
        <v>1830</v>
      </c>
      <c r="G129" s="237" t="s">
        <v>839</v>
      </c>
      <c r="H129" s="238">
        <v>2</v>
      </c>
      <c r="I129" s="239"/>
      <c r="J129" s="240">
        <f>ROUND(I129*H129,2)</f>
        <v>0</v>
      </c>
      <c r="K129" s="241"/>
      <c r="L129" s="44"/>
      <c r="M129" s="242" t="s">
        <v>1</v>
      </c>
      <c r="N129" s="243" t="s">
        <v>43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146</v>
      </c>
      <c r="AT129" s="246" t="s">
        <v>148</v>
      </c>
      <c r="AU129" s="246" t="s">
        <v>86</v>
      </c>
      <c r="AY129" s="17" t="s">
        <v>147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86</v>
      </c>
      <c r="BK129" s="247">
        <f>ROUND(I129*H129,2)</f>
        <v>0</v>
      </c>
      <c r="BL129" s="17" t="s">
        <v>146</v>
      </c>
      <c r="BM129" s="246" t="s">
        <v>188</v>
      </c>
    </row>
    <row r="130" s="2" customFormat="1" ht="16.5" customHeight="1">
      <c r="A130" s="38"/>
      <c r="B130" s="39"/>
      <c r="C130" s="234" t="s">
        <v>183</v>
      </c>
      <c r="D130" s="234" t="s">
        <v>148</v>
      </c>
      <c r="E130" s="235" t="s">
        <v>1831</v>
      </c>
      <c r="F130" s="236" t="s">
        <v>1832</v>
      </c>
      <c r="G130" s="237" t="s">
        <v>839</v>
      </c>
      <c r="H130" s="238">
        <v>2</v>
      </c>
      <c r="I130" s="239"/>
      <c r="J130" s="240">
        <f>ROUND(I130*H130,2)</f>
        <v>0</v>
      </c>
      <c r="K130" s="241"/>
      <c r="L130" s="44"/>
      <c r="M130" s="242" t="s">
        <v>1</v>
      </c>
      <c r="N130" s="243" t="s">
        <v>43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146</v>
      </c>
      <c r="AT130" s="246" t="s">
        <v>148</v>
      </c>
      <c r="AU130" s="246" t="s">
        <v>86</v>
      </c>
      <c r="AY130" s="17" t="s">
        <v>147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86</v>
      </c>
      <c r="BK130" s="247">
        <f>ROUND(I130*H130,2)</f>
        <v>0</v>
      </c>
      <c r="BL130" s="17" t="s">
        <v>146</v>
      </c>
      <c r="BM130" s="246" t="s">
        <v>199</v>
      </c>
    </row>
    <row r="131" s="2" customFormat="1" ht="16.5" customHeight="1">
      <c r="A131" s="38"/>
      <c r="B131" s="39"/>
      <c r="C131" s="234" t="s">
        <v>188</v>
      </c>
      <c r="D131" s="234" t="s">
        <v>148</v>
      </c>
      <c r="E131" s="235" t="s">
        <v>1833</v>
      </c>
      <c r="F131" s="236" t="s">
        <v>1834</v>
      </c>
      <c r="G131" s="237" t="s">
        <v>839</v>
      </c>
      <c r="H131" s="238">
        <v>1</v>
      </c>
      <c r="I131" s="239"/>
      <c r="J131" s="240">
        <f>ROUND(I131*H131,2)</f>
        <v>0</v>
      </c>
      <c r="K131" s="241"/>
      <c r="L131" s="44"/>
      <c r="M131" s="242" t="s">
        <v>1</v>
      </c>
      <c r="N131" s="243" t="s">
        <v>43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146</v>
      </c>
      <c r="AT131" s="246" t="s">
        <v>148</v>
      </c>
      <c r="AU131" s="246" t="s">
        <v>86</v>
      </c>
      <c r="AY131" s="17" t="s">
        <v>147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86</v>
      </c>
      <c r="BK131" s="247">
        <f>ROUND(I131*H131,2)</f>
        <v>0</v>
      </c>
      <c r="BL131" s="17" t="s">
        <v>146</v>
      </c>
      <c r="BM131" s="246" t="s">
        <v>207</v>
      </c>
    </row>
    <row r="132" s="2" customFormat="1" ht="16.5" customHeight="1">
      <c r="A132" s="38"/>
      <c r="B132" s="39"/>
      <c r="C132" s="234" t="s">
        <v>193</v>
      </c>
      <c r="D132" s="234" t="s">
        <v>148</v>
      </c>
      <c r="E132" s="235" t="s">
        <v>1835</v>
      </c>
      <c r="F132" s="236" t="s">
        <v>1836</v>
      </c>
      <c r="G132" s="237" t="s">
        <v>839</v>
      </c>
      <c r="H132" s="238">
        <v>1</v>
      </c>
      <c r="I132" s="239"/>
      <c r="J132" s="240">
        <f>ROUND(I132*H132,2)</f>
        <v>0</v>
      </c>
      <c r="K132" s="241"/>
      <c r="L132" s="44"/>
      <c r="M132" s="242" t="s">
        <v>1</v>
      </c>
      <c r="N132" s="243" t="s">
        <v>43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146</v>
      </c>
      <c r="AT132" s="246" t="s">
        <v>148</v>
      </c>
      <c r="AU132" s="246" t="s">
        <v>86</v>
      </c>
      <c r="AY132" s="17" t="s">
        <v>147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86</v>
      </c>
      <c r="BK132" s="247">
        <f>ROUND(I132*H132,2)</f>
        <v>0</v>
      </c>
      <c r="BL132" s="17" t="s">
        <v>146</v>
      </c>
      <c r="BM132" s="246" t="s">
        <v>219</v>
      </c>
    </row>
    <row r="133" s="2" customFormat="1" ht="16.5" customHeight="1">
      <c r="A133" s="38"/>
      <c r="B133" s="39"/>
      <c r="C133" s="234" t="s">
        <v>199</v>
      </c>
      <c r="D133" s="234" t="s">
        <v>148</v>
      </c>
      <c r="E133" s="235" t="s">
        <v>1837</v>
      </c>
      <c r="F133" s="236" t="s">
        <v>1838</v>
      </c>
      <c r="G133" s="237" t="s">
        <v>839</v>
      </c>
      <c r="H133" s="238">
        <v>4</v>
      </c>
      <c r="I133" s="239"/>
      <c r="J133" s="240">
        <f>ROUND(I133*H133,2)</f>
        <v>0</v>
      </c>
      <c r="K133" s="241"/>
      <c r="L133" s="44"/>
      <c r="M133" s="242" t="s">
        <v>1</v>
      </c>
      <c r="N133" s="243" t="s">
        <v>43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146</v>
      </c>
      <c r="AT133" s="246" t="s">
        <v>148</v>
      </c>
      <c r="AU133" s="246" t="s">
        <v>86</v>
      </c>
      <c r="AY133" s="17" t="s">
        <v>147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86</v>
      </c>
      <c r="BK133" s="247">
        <f>ROUND(I133*H133,2)</f>
        <v>0</v>
      </c>
      <c r="BL133" s="17" t="s">
        <v>146</v>
      </c>
      <c r="BM133" s="246" t="s">
        <v>228</v>
      </c>
    </row>
    <row r="134" s="2" customFormat="1" ht="16.5" customHeight="1">
      <c r="A134" s="38"/>
      <c r="B134" s="39"/>
      <c r="C134" s="234" t="s">
        <v>181</v>
      </c>
      <c r="D134" s="234" t="s">
        <v>148</v>
      </c>
      <c r="E134" s="235" t="s">
        <v>1839</v>
      </c>
      <c r="F134" s="236" t="s">
        <v>1840</v>
      </c>
      <c r="G134" s="237" t="s">
        <v>839</v>
      </c>
      <c r="H134" s="238">
        <v>4</v>
      </c>
      <c r="I134" s="239"/>
      <c r="J134" s="240">
        <f>ROUND(I134*H134,2)</f>
        <v>0</v>
      </c>
      <c r="K134" s="241"/>
      <c r="L134" s="44"/>
      <c r="M134" s="242" t="s">
        <v>1</v>
      </c>
      <c r="N134" s="243" t="s">
        <v>43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146</v>
      </c>
      <c r="AT134" s="246" t="s">
        <v>148</v>
      </c>
      <c r="AU134" s="246" t="s">
        <v>86</v>
      </c>
      <c r="AY134" s="17" t="s">
        <v>147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86</v>
      </c>
      <c r="BK134" s="247">
        <f>ROUND(I134*H134,2)</f>
        <v>0</v>
      </c>
      <c r="BL134" s="17" t="s">
        <v>146</v>
      </c>
      <c r="BM134" s="246" t="s">
        <v>237</v>
      </c>
    </row>
    <row r="135" s="2" customFormat="1" ht="16.5" customHeight="1">
      <c r="A135" s="38"/>
      <c r="B135" s="39"/>
      <c r="C135" s="234" t="s">
        <v>207</v>
      </c>
      <c r="D135" s="234" t="s">
        <v>148</v>
      </c>
      <c r="E135" s="235" t="s">
        <v>1841</v>
      </c>
      <c r="F135" s="236" t="s">
        <v>1842</v>
      </c>
      <c r="G135" s="237" t="s">
        <v>839</v>
      </c>
      <c r="H135" s="238">
        <v>2</v>
      </c>
      <c r="I135" s="239"/>
      <c r="J135" s="240">
        <f>ROUND(I135*H135,2)</f>
        <v>0</v>
      </c>
      <c r="K135" s="241"/>
      <c r="L135" s="44"/>
      <c r="M135" s="242" t="s">
        <v>1</v>
      </c>
      <c r="N135" s="243" t="s">
        <v>43</v>
      </c>
      <c r="O135" s="91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6" t="s">
        <v>146</v>
      </c>
      <c r="AT135" s="246" t="s">
        <v>148</v>
      </c>
      <c r="AU135" s="246" t="s">
        <v>86</v>
      </c>
      <c r="AY135" s="17" t="s">
        <v>147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17" t="s">
        <v>86</v>
      </c>
      <c r="BK135" s="247">
        <f>ROUND(I135*H135,2)</f>
        <v>0</v>
      </c>
      <c r="BL135" s="17" t="s">
        <v>146</v>
      </c>
      <c r="BM135" s="246" t="s">
        <v>245</v>
      </c>
    </row>
    <row r="136" s="2" customFormat="1" ht="16.5" customHeight="1">
      <c r="A136" s="38"/>
      <c r="B136" s="39"/>
      <c r="C136" s="234" t="s">
        <v>211</v>
      </c>
      <c r="D136" s="234" t="s">
        <v>148</v>
      </c>
      <c r="E136" s="235" t="s">
        <v>1843</v>
      </c>
      <c r="F136" s="236" t="s">
        <v>1844</v>
      </c>
      <c r="G136" s="237" t="s">
        <v>839</v>
      </c>
      <c r="H136" s="238">
        <v>2</v>
      </c>
      <c r="I136" s="239"/>
      <c r="J136" s="240">
        <f>ROUND(I136*H136,2)</f>
        <v>0</v>
      </c>
      <c r="K136" s="241"/>
      <c r="L136" s="44"/>
      <c r="M136" s="242" t="s">
        <v>1</v>
      </c>
      <c r="N136" s="243" t="s">
        <v>43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146</v>
      </c>
      <c r="AT136" s="246" t="s">
        <v>148</v>
      </c>
      <c r="AU136" s="246" t="s">
        <v>86</v>
      </c>
      <c r="AY136" s="17" t="s">
        <v>147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86</v>
      </c>
      <c r="BK136" s="247">
        <f>ROUND(I136*H136,2)</f>
        <v>0</v>
      </c>
      <c r="BL136" s="17" t="s">
        <v>146</v>
      </c>
      <c r="BM136" s="246" t="s">
        <v>256</v>
      </c>
    </row>
    <row r="137" s="2" customFormat="1" ht="33" customHeight="1">
      <c r="A137" s="38"/>
      <c r="B137" s="39"/>
      <c r="C137" s="234" t="s">
        <v>219</v>
      </c>
      <c r="D137" s="234" t="s">
        <v>148</v>
      </c>
      <c r="E137" s="235" t="s">
        <v>1845</v>
      </c>
      <c r="F137" s="236" t="s">
        <v>1846</v>
      </c>
      <c r="G137" s="237" t="s">
        <v>839</v>
      </c>
      <c r="H137" s="238">
        <v>3</v>
      </c>
      <c r="I137" s="239"/>
      <c r="J137" s="240">
        <f>ROUND(I137*H137,2)</f>
        <v>0</v>
      </c>
      <c r="K137" s="241"/>
      <c r="L137" s="44"/>
      <c r="M137" s="242" t="s">
        <v>1</v>
      </c>
      <c r="N137" s="243" t="s">
        <v>43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146</v>
      </c>
      <c r="AT137" s="246" t="s">
        <v>148</v>
      </c>
      <c r="AU137" s="246" t="s">
        <v>86</v>
      </c>
      <c r="AY137" s="17" t="s">
        <v>147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86</v>
      </c>
      <c r="BK137" s="247">
        <f>ROUND(I137*H137,2)</f>
        <v>0</v>
      </c>
      <c r="BL137" s="17" t="s">
        <v>146</v>
      </c>
      <c r="BM137" s="246" t="s">
        <v>267</v>
      </c>
    </row>
    <row r="138" s="2" customFormat="1" ht="21.75" customHeight="1">
      <c r="A138" s="38"/>
      <c r="B138" s="39"/>
      <c r="C138" s="234" t="s">
        <v>224</v>
      </c>
      <c r="D138" s="234" t="s">
        <v>148</v>
      </c>
      <c r="E138" s="235" t="s">
        <v>1847</v>
      </c>
      <c r="F138" s="236" t="s">
        <v>1848</v>
      </c>
      <c r="G138" s="237" t="s">
        <v>839</v>
      </c>
      <c r="H138" s="238">
        <v>3</v>
      </c>
      <c r="I138" s="239"/>
      <c r="J138" s="240">
        <f>ROUND(I138*H138,2)</f>
        <v>0</v>
      </c>
      <c r="K138" s="241"/>
      <c r="L138" s="44"/>
      <c r="M138" s="242" t="s">
        <v>1</v>
      </c>
      <c r="N138" s="243" t="s">
        <v>43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146</v>
      </c>
      <c r="AT138" s="246" t="s">
        <v>148</v>
      </c>
      <c r="AU138" s="246" t="s">
        <v>86</v>
      </c>
      <c r="AY138" s="17" t="s">
        <v>147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86</v>
      </c>
      <c r="BK138" s="247">
        <f>ROUND(I138*H138,2)</f>
        <v>0</v>
      </c>
      <c r="BL138" s="17" t="s">
        <v>146</v>
      </c>
      <c r="BM138" s="246" t="s">
        <v>278</v>
      </c>
    </row>
    <row r="139" s="2" customFormat="1" ht="16.5" customHeight="1">
      <c r="A139" s="38"/>
      <c r="B139" s="39"/>
      <c r="C139" s="234" t="s">
        <v>228</v>
      </c>
      <c r="D139" s="234" t="s">
        <v>148</v>
      </c>
      <c r="E139" s="235" t="s">
        <v>1849</v>
      </c>
      <c r="F139" s="236" t="s">
        <v>1850</v>
      </c>
      <c r="G139" s="237" t="s">
        <v>186</v>
      </c>
      <c r="H139" s="238">
        <v>1</v>
      </c>
      <c r="I139" s="239"/>
      <c r="J139" s="240">
        <f>ROUND(I139*H139,2)</f>
        <v>0</v>
      </c>
      <c r="K139" s="241"/>
      <c r="L139" s="44"/>
      <c r="M139" s="242" t="s">
        <v>1</v>
      </c>
      <c r="N139" s="243" t="s">
        <v>43</v>
      </c>
      <c r="O139" s="91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6" t="s">
        <v>146</v>
      </c>
      <c r="AT139" s="246" t="s">
        <v>148</v>
      </c>
      <c r="AU139" s="246" t="s">
        <v>86</v>
      </c>
      <c r="AY139" s="17" t="s">
        <v>147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17" t="s">
        <v>86</v>
      </c>
      <c r="BK139" s="247">
        <f>ROUND(I139*H139,2)</f>
        <v>0</v>
      </c>
      <c r="BL139" s="17" t="s">
        <v>146</v>
      </c>
      <c r="BM139" s="246" t="s">
        <v>289</v>
      </c>
    </row>
    <row r="140" s="2" customFormat="1" ht="16.5" customHeight="1">
      <c r="A140" s="38"/>
      <c r="B140" s="39"/>
      <c r="C140" s="234" t="s">
        <v>8</v>
      </c>
      <c r="D140" s="234" t="s">
        <v>148</v>
      </c>
      <c r="E140" s="235" t="s">
        <v>1851</v>
      </c>
      <c r="F140" s="236" t="s">
        <v>1852</v>
      </c>
      <c r="G140" s="237" t="s">
        <v>839</v>
      </c>
      <c r="H140" s="238">
        <v>4</v>
      </c>
      <c r="I140" s="239"/>
      <c r="J140" s="240">
        <f>ROUND(I140*H140,2)</f>
        <v>0</v>
      </c>
      <c r="K140" s="241"/>
      <c r="L140" s="44"/>
      <c r="M140" s="242" t="s">
        <v>1</v>
      </c>
      <c r="N140" s="243" t="s">
        <v>43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146</v>
      </c>
      <c r="AT140" s="246" t="s">
        <v>148</v>
      </c>
      <c r="AU140" s="246" t="s">
        <v>86</v>
      </c>
      <c r="AY140" s="17" t="s">
        <v>147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86</v>
      </c>
      <c r="BK140" s="247">
        <f>ROUND(I140*H140,2)</f>
        <v>0</v>
      </c>
      <c r="BL140" s="17" t="s">
        <v>146</v>
      </c>
      <c r="BM140" s="246" t="s">
        <v>300</v>
      </c>
    </row>
    <row r="141" s="2" customFormat="1" ht="16.5" customHeight="1">
      <c r="A141" s="38"/>
      <c r="B141" s="39"/>
      <c r="C141" s="234" t="s">
        <v>237</v>
      </c>
      <c r="D141" s="234" t="s">
        <v>148</v>
      </c>
      <c r="E141" s="235" t="s">
        <v>1853</v>
      </c>
      <c r="F141" s="236" t="s">
        <v>1854</v>
      </c>
      <c r="G141" s="237" t="s">
        <v>839</v>
      </c>
      <c r="H141" s="238">
        <v>2</v>
      </c>
      <c r="I141" s="239"/>
      <c r="J141" s="240">
        <f>ROUND(I141*H141,2)</f>
        <v>0</v>
      </c>
      <c r="K141" s="241"/>
      <c r="L141" s="44"/>
      <c r="M141" s="242" t="s">
        <v>1</v>
      </c>
      <c r="N141" s="243" t="s">
        <v>43</v>
      </c>
      <c r="O141" s="91"/>
      <c r="P141" s="244">
        <f>O141*H141</f>
        <v>0</v>
      </c>
      <c r="Q141" s="244">
        <v>0</v>
      </c>
      <c r="R141" s="244">
        <f>Q141*H141</f>
        <v>0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146</v>
      </c>
      <c r="AT141" s="246" t="s">
        <v>148</v>
      </c>
      <c r="AU141" s="246" t="s">
        <v>86</v>
      </c>
      <c r="AY141" s="17" t="s">
        <v>147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86</v>
      </c>
      <c r="BK141" s="247">
        <f>ROUND(I141*H141,2)</f>
        <v>0</v>
      </c>
      <c r="BL141" s="17" t="s">
        <v>146</v>
      </c>
      <c r="BM141" s="246" t="s">
        <v>314</v>
      </c>
    </row>
    <row r="142" s="2" customFormat="1" ht="33" customHeight="1">
      <c r="A142" s="38"/>
      <c r="B142" s="39"/>
      <c r="C142" s="234" t="s">
        <v>241</v>
      </c>
      <c r="D142" s="234" t="s">
        <v>148</v>
      </c>
      <c r="E142" s="235" t="s">
        <v>1855</v>
      </c>
      <c r="F142" s="236" t="s">
        <v>1856</v>
      </c>
      <c r="G142" s="237" t="s">
        <v>839</v>
      </c>
      <c r="H142" s="238">
        <v>3</v>
      </c>
      <c r="I142" s="239"/>
      <c r="J142" s="240">
        <f>ROUND(I142*H142,2)</f>
        <v>0</v>
      </c>
      <c r="K142" s="241"/>
      <c r="L142" s="44"/>
      <c r="M142" s="242" t="s">
        <v>1</v>
      </c>
      <c r="N142" s="243" t="s">
        <v>43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146</v>
      </c>
      <c r="AT142" s="246" t="s">
        <v>148</v>
      </c>
      <c r="AU142" s="246" t="s">
        <v>86</v>
      </c>
      <c r="AY142" s="17" t="s">
        <v>147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86</v>
      </c>
      <c r="BK142" s="247">
        <f>ROUND(I142*H142,2)</f>
        <v>0</v>
      </c>
      <c r="BL142" s="17" t="s">
        <v>146</v>
      </c>
      <c r="BM142" s="246" t="s">
        <v>270</v>
      </c>
    </row>
    <row r="143" s="2" customFormat="1" ht="16.5" customHeight="1">
      <c r="A143" s="38"/>
      <c r="B143" s="39"/>
      <c r="C143" s="234" t="s">
        <v>245</v>
      </c>
      <c r="D143" s="234" t="s">
        <v>148</v>
      </c>
      <c r="E143" s="235" t="s">
        <v>1857</v>
      </c>
      <c r="F143" s="236" t="s">
        <v>1858</v>
      </c>
      <c r="G143" s="237" t="s">
        <v>839</v>
      </c>
      <c r="H143" s="238">
        <v>9</v>
      </c>
      <c r="I143" s="239"/>
      <c r="J143" s="240">
        <f>ROUND(I143*H143,2)</f>
        <v>0</v>
      </c>
      <c r="K143" s="241"/>
      <c r="L143" s="44"/>
      <c r="M143" s="242" t="s">
        <v>1</v>
      </c>
      <c r="N143" s="243" t="s">
        <v>43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146</v>
      </c>
      <c r="AT143" s="246" t="s">
        <v>148</v>
      </c>
      <c r="AU143" s="246" t="s">
        <v>86</v>
      </c>
      <c r="AY143" s="17" t="s">
        <v>147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86</v>
      </c>
      <c r="BK143" s="247">
        <f>ROUND(I143*H143,2)</f>
        <v>0</v>
      </c>
      <c r="BL143" s="17" t="s">
        <v>146</v>
      </c>
      <c r="BM143" s="246" t="s">
        <v>334</v>
      </c>
    </row>
    <row r="144" s="2" customFormat="1" ht="21.75" customHeight="1">
      <c r="A144" s="38"/>
      <c r="B144" s="39"/>
      <c r="C144" s="234" t="s">
        <v>249</v>
      </c>
      <c r="D144" s="234" t="s">
        <v>148</v>
      </c>
      <c r="E144" s="235" t="s">
        <v>1859</v>
      </c>
      <c r="F144" s="236" t="s">
        <v>1860</v>
      </c>
      <c r="G144" s="237" t="s">
        <v>839</v>
      </c>
      <c r="H144" s="238">
        <v>4</v>
      </c>
      <c r="I144" s="239"/>
      <c r="J144" s="240">
        <f>ROUND(I144*H144,2)</f>
        <v>0</v>
      </c>
      <c r="K144" s="241"/>
      <c r="L144" s="44"/>
      <c r="M144" s="242" t="s">
        <v>1</v>
      </c>
      <c r="N144" s="243" t="s">
        <v>43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146</v>
      </c>
      <c r="AT144" s="246" t="s">
        <v>148</v>
      </c>
      <c r="AU144" s="246" t="s">
        <v>86</v>
      </c>
      <c r="AY144" s="17" t="s">
        <v>147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86</v>
      </c>
      <c r="BK144" s="247">
        <f>ROUND(I144*H144,2)</f>
        <v>0</v>
      </c>
      <c r="BL144" s="17" t="s">
        <v>146</v>
      </c>
      <c r="BM144" s="246" t="s">
        <v>343</v>
      </c>
    </row>
    <row r="145" s="2" customFormat="1" ht="16.5" customHeight="1">
      <c r="A145" s="38"/>
      <c r="B145" s="39"/>
      <c r="C145" s="234" t="s">
        <v>256</v>
      </c>
      <c r="D145" s="234" t="s">
        <v>148</v>
      </c>
      <c r="E145" s="235" t="s">
        <v>1861</v>
      </c>
      <c r="F145" s="236" t="s">
        <v>1862</v>
      </c>
      <c r="G145" s="237" t="s">
        <v>839</v>
      </c>
      <c r="H145" s="238">
        <v>4</v>
      </c>
      <c r="I145" s="239"/>
      <c r="J145" s="240">
        <f>ROUND(I145*H145,2)</f>
        <v>0</v>
      </c>
      <c r="K145" s="241"/>
      <c r="L145" s="44"/>
      <c r="M145" s="242" t="s">
        <v>1</v>
      </c>
      <c r="N145" s="243" t="s">
        <v>43</v>
      </c>
      <c r="O145" s="91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146</v>
      </c>
      <c r="AT145" s="246" t="s">
        <v>148</v>
      </c>
      <c r="AU145" s="246" t="s">
        <v>86</v>
      </c>
      <c r="AY145" s="17" t="s">
        <v>147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86</v>
      </c>
      <c r="BK145" s="247">
        <f>ROUND(I145*H145,2)</f>
        <v>0</v>
      </c>
      <c r="BL145" s="17" t="s">
        <v>146</v>
      </c>
      <c r="BM145" s="246" t="s">
        <v>355</v>
      </c>
    </row>
    <row r="146" s="2" customFormat="1" ht="16.5" customHeight="1">
      <c r="A146" s="38"/>
      <c r="B146" s="39"/>
      <c r="C146" s="234" t="s">
        <v>7</v>
      </c>
      <c r="D146" s="234" t="s">
        <v>148</v>
      </c>
      <c r="E146" s="235" t="s">
        <v>1863</v>
      </c>
      <c r="F146" s="236" t="s">
        <v>1864</v>
      </c>
      <c r="G146" s="237" t="s">
        <v>196</v>
      </c>
      <c r="H146" s="238">
        <v>20</v>
      </c>
      <c r="I146" s="239"/>
      <c r="J146" s="240">
        <f>ROUND(I146*H146,2)</f>
        <v>0</v>
      </c>
      <c r="K146" s="241"/>
      <c r="L146" s="44"/>
      <c r="M146" s="242" t="s">
        <v>1</v>
      </c>
      <c r="N146" s="243" t="s">
        <v>43</v>
      </c>
      <c r="O146" s="91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6" t="s">
        <v>146</v>
      </c>
      <c r="AT146" s="246" t="s">
        <v>148</v>
      </c>
      <c r="AU146" s="246" t="s">
        <v>86</v>
      </c>
      <c r="AY146" s="17" t="s">
        <v>147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17" t="s">
        <v>86</v>
      </c>
      <c r="BK146" s="247">
        <f>ROUND(I146*H146,2)</f>
        <v>0</v>
      </c>
      <c r="BL146" s="17" t="s">
        <v>146</v>
      </c>
      <c r="BM146" s="246" t="s">
        <v>365</v>
      </c>
    </row>
    <row r="147" s="2" customFormat="1" ht="16.5" customHeight="1">
      <c r="A147" s="38"/>
      <c r="B147" s="39"/>
      <c r="C147" s="234" t="s">
        <v>267</v>
      </c>
      <c r="D147" s="234" t="s">
        <v>148</v>
      </c>
      <c r="E147" s="235" t="s">
        <v>1865</v>
      </c>
      <c r="F147" s="236" t="s">
        <v>1866</v>
      </c>
      <c r="G147" s="237" t="s">
        <v>196</v>
      </c>
      <c r="H147" s="238">
        <v>30</v>
      </c>
      <c r="I147" s="239"/>
      <c r="J147" s="240">
        <f>ROUND(I147*H147,2)</f>
        <v>0</v>
      </c>
      <c r="K147" s="241"/>
      <c r="L147" s="44"/>
      <c r="M147" s="242" t="s">
        <v>1</v>
      </c>
      <c r="N147" s="243" t="s">
        <v>43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146</v>
      </c>
      <c r="AT147" s="246" t="s">
        <v>148</v>
      </c>
      <c r="AU147" s="246" t="s">
        <v>86</v>
      </c>
      <c r="AY147" s="17" t="s">
        <v>147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86</v>
      </c>
      <c r="BK147" s="247">
        <f>ROUND(I147*H147,2)</f>
        <v>0</v>
      </c>
      <c r="BL147" s="17" t="s">
        <v>146</v>
      </c>
      <c r="BM147" s="246" t="s">
        <v>377</v>
      </c>
    </row>
    <row r="148" s="2" customFormat="1" ht="16.5" customHeight="1">
      <c r="A148" s="38"/>
      <c r="B148" s="39"/>
      <c r="C148" s="234" t="s">
        <v>272</v>
      </c>
      <c r="D148" s="234" t="s">
        <v>148</v>
      </c>
      <c r="E148" s="235" t="s">
        <v>1867</v>
      </c>
      <c r="F148" s="236" t="s">
        <v>1868</v>
      </c>
      <c r="G148" s="237" t="s">
        <v>196</v>
      </c>
      <c r="H148" s="238">
        <v>35</v>
      </c>
      <c r="I148" s="239"/>
      <c r="J148" s="240">
        <f>ROUND(I148*H148,2)</f>
        <v>0</v>
      </c>
      <c r="K148" s="241"/>
      <c r="L148" s="44"/>
      <c r="M148" s="242" t="s">
        <v>1</v>
      </c>
      <c r="N148" s="243" t="s">
        <v>43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146</v>
      </c>
      <c r="AT148" s="246" t="s">
        <v>148</v>
      </c>
      <c r="AU148" s="246" t="s">
        <v>86</v>
      </c>
      <c r="AY148" s="17" t="s">
        <v>147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86</v>
      </c>
      <c r="BK148" s="247">
        <f>ROUND(I148*H148,2)</f>
        <v>0</v>
      </c>
      <c r="BL148" s="17" t="s">
        <v>146</v>
      </c>
      <c r="BM148" s="246" t="s">
        <v>388</v>
      </c>
    </row>
    <row r="149" s="2" customFormat="1" ht="16.5" customHeight="1">
      <c r="A149" s="38"/>
      <c r="B149" s="39"/>
      <c r="C149" s="234" t="s">
        <v>278</v>
      </c>
      <c r="D149" s="234" t="s">
        <v>148</v>
      </c>
      <c r="E149" s="235" t="s">
        <v>1869</v>
      </c>
      <c r="F149" s="236" t="s">
        <v>1870</v>
      </c>
      <c r="G149" s="237" t="s">
        <v>196</v>
      </c>
      <c r="H149" s="238">
        <v>40</v>
      </c>
      <c r="I149" s="239"/>
      <c r="J149" s="240">
        <f>ROUND(I149*H149,2)</f>
        <v>0</v>
      </c>
      <c r="K149" s="241"/>
      <c r="L149" s="44"/>
      <c r="M149" s="242" t="s">
        <v>1</v>
      </c>
      <c r="N149" s="243" t="s">
        <v>43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146</v>
      </c>
      <c r="AT149" s="246" t="s">
        <v>148</v>
      </c>
      <c r="AU149" s="246" t="s">
        <v>86</v>
      </c>
      <c r="AY149" s="17" t="s">
        <v>147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86</v>
      </c>
      <c r="BK149" s="247">
        <f>ROUND(I149*H149,2)</f>
        <v>0</v>
      </c>
      <c r="BL149" s="17" t="s">
        <v>146</v>
      </c>
      <c r="BM149" s="246" t="s">
        <v>397</v>
      </c>
    </row>
    <row r="150" s="2" customFormat="1" ht="16.5" customHeight="1">
      <c r="A150" s="38"/>
      <c r="B150" s="39"/>
      <c r="C150" s="234" t="s">
        <v>284</v>
      </c>
      <c r="D150" s="234" t="s">
        <v>148</v>
      </c>
      <c r="E150" s="235" t="s">
        <v>1871</v>
      </c>
      <c r="F150" s="236" t="s">
        <v>1872</v>
      </c>
      <c r="G150" s="237" t="s">
        <v>196</v>
      </c>
      <c r="H150" s="238">
        <v>10</v>
      </c>
      <c r="I150" s="239"/>
      <c r="J150" s="240">
        <f>ROUND(I150*H150,2)</f>
        <v>0</v>
      </c>
      <c r="K150" s="241"/>
      <c r="L150" s="44"/>
      <c r="M150" s="242" t="s">
        <v>1</v>
      </c>
      <c r="N150" s="243" t="s">
        <v>43</v>
      </c>
      <c r="O150" s="91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6" t="s">
        <v>146</v>
      </c>
      <c r="AT150" s="246" t="s">
        <v>148</v>
      </c>
      <c r="AU150" s="246" t="s">
        <v>86</v>
      </c>
      <c r="AY150" s="17" t="s">
        <v>147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17" t="s">
        <v>86</v>
      </c>
      <c r="BK150" s="247">
        <f>ROUND(I150*H150,2)</f>
        <v>0</v>
      </c>
      <c r="BL150" s="17" t="s">
        <v>146</v>
      </c>
      <c r="BM150" s="246" t="s">
        <v>407</v>
      </c>
    </row>
    <row r="151" s="2" customFormat="1" ht="16.5" customHeight="1">
      <c r="A151" s="38"/>
      <c r="B151" s="39"/>
      <c r="C151" s="234" t="s">
        <v>289</v>
      </c>
      <c r="D151" s="234" t="s">
        <v>148</v>
      </c>
      <c r="E151" s="235" t="s">
        <v>1873</v>
      </c>
      <c r="F151" s="236" t="s">
        <v>1874</v>
      </c>
      <c r="G151" s="237" t="s">
        <v>196</v>
      </c>
      <c r="H151" s="238">
        <v>10</v>
      </c>
      <c r="I151" s="239"/>
      <c r="J151" s="240">
        <f>ROUND(I151*H151,2)</f>
        <v>0</v>
      </c>
      <c r="K151" s="241"/>
      <c r="L151" s="44"/>
      <c r="M151" s="242" t="s">
        <v>1</v>
      </c>
      <c r="N151" s="243" t="s">
        <v>43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146</v>
      </c>
      <c r="AT151" s="246" t="s">
        <v>148</v>
      </c>
      <c r="AU151" s="246" t="s">
        <v>86</v>
      </c>
      <c r="AY151" s="17" t="s">
        <v>147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86</v>
      </c>
      <c r="BK151" s="247">
        <f>ROUND(I151*H151,2)</f>
        <v>0</v>
      </c>
      <c r="BL151" s="17" t="s">
        <v>146</v>
      </c>
      <c r="BM151" s="246" t="s">
        <v>415</v>
      </c>
    </row>
    <row r="152" s="2" customFormat="1" ht="16.5" customHeight="1">
      <c r="A152" s="38"/>
      <c r="B152" s="39"/>
      <c r="C152" s="234" t="s">
        <v>295</v>
      </c>
      <c r="D152" s="234" t="s">
        <v>148</v>
      </c>
      <c r="E152" s="235" t="s">
        <v>1875</v>
      </c>
      <c r="F152" s="236" t="s">
        <v>1876</v>
      </c>
      <c r="G152" s="237" t="s">
        <v>196</v>
      </c>
      <c r="H152" s="238">
        <v>195</v>
      </c>
      <c r="I152" s="239"/>
      <c r="J152" s="240">
        <f>ROUND(I152*H152,2)</f>
        <v>0</v>
      </c>
      <c r="K152" s="241"/>
      <c r="L152" s="44"/>
      <c r="M152" s="242" t="s">
        <v>1</v>
      </c>
      <c r="N152" s="243" t="s">
        <v>43</v>
      </c>
      <c r="O152" s="91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146</v>
      </c>
      <c r="AT152" s="246" t="s">
        <v>148</v>
      </c>
      <c r="AU152" s="246" t="s">
        <v>86</v>
      </c>
      <c r="AY152" s="17" t="s">
        <v>147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86</v>
      </c>
      <c r="BK152" s="247">
        <f>ROUND(I152*H152,2)</f>
        <v>0</v>
      </c>
      <c r="BL152" s="17" t="s">
        <v>146</v>
      </c>
      <c r="BM152" s="246" t="s">
        <v>424</v>
      </c>
    </row>
    <row r="153" s="2" customFormat="1" ht="16.5" customHeight="1">
      <c r="A153" s="38"/>
      <c r="B153" s="39"/>
      <c r="C153" s="234" t="s">
        <v>300</v>
      </c>
      <c r="D153" s="234" t="s">
        <v>148</v>
      </c>
      <c r="E153" s="235" t="s">
        <v>1877</v>
      </c>
      <c r="F153" s="236" t="s">
        <v>1878</v>
      </c>
      <c r="G153" s="237" t="s">
        <v>196</v>
      </c>
      <c r="H153" s="238">
        <v>35</v>
      </c>
      <c r="I153" s="239"/>
      <c r="J153" s="240">
        <f>ROUND(I153*H153,2)</f>
        <v>0</v>
      </c>
      <c r="K153" s="241"/>
      <c r="L153" s="44"/>
      <c r="M153" s="242" t="s">
        <v>1</v>
      </c>
      <c r="N153" s="243" t="s">
        <v>43</v>
      </c>
      <c r="O153" s="91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146</v>
      </c>
      <c r="AT153" s="246" t="s">
        <v>148</v>
      </c>
      <c r="AU153" s="246" t="s">
        <v>86</v>
      </c>
      <c r="AY153" s="17" t="s">
        <v>147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86</v>
      </c>
      <c r="BK153" s="247">
        <f>ROUND(I153*H153,2)</f>
        <v>0</v>
      </c>
      <c r="BL153" s="17" t="s">
        <v>146</v>
      </c>
      <c r="BM153" s="246" t="s">
        <v>433</v>
      </c>
    </row>
    <row r="154" s="2" customFormat="1" ht="16.5" customHeight="1">
      <c r="A154" s="38"/>
      <c r="B154" s="39"/>
      <c r="C154" s="234" t="s">
        <v>307</v>
      </c>
      <c r="D154" s="234" t="s">
        <v>148</v>
      </c>
      <c r="E154" s="235" t="s">
        <v>1879</v>
      </c>
      <c r="F154" s="236" t="s">
        <v>1880</v>
      </c>
      <c r="G154" s="237" t="s">
        <v>196</v>
      </c>
      <c r="H154" s="238">
        <v>15</v>
      </c>
      <c r="I154" s="239"/>
      <c r="J154" s="240">
        <f>ROUND(I154*H154,2)</f>
        <v>0</v>
      </c>
      <c r="K154" s="241"/>
      <c r="L154" s="44"/>
      <c r="M154" s="242" t="s">
        <v>1</v>
      </c>
      <c r="N154" s="243" t="s">
        <v>43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146</v>
      </c>
      <c r="AT154" s="246" t="s">
        <v>148</v>
      </c>
      <c r="AU154" s="246" t="s">
        <v>86</v>
      </c>
      <c r="AY154" s="17" t="s">
        <v>147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86</v>
      </c>
      <c r="BK154" s="247">
        <f>ROUND(I154*H154,2)</f>
        <v>0</v>
      </c>
      <c r="BL154" s="17" t="s">
        <v>146</v>
      </c>
      <c r="BM154" s="246" t="s">
        <v>441</v>
      </c>
    </row>
    <row r="155" s="2" customFormat="1" ht="21.75" customHeight="1">
      <c r="A155" s="38"/>
      <c r="B155" s="39"/>
      <c r="C155" s="234" t="s">
        <v>314</v>
      </c>
      <c r="D155" s="234" t="s">
        <v>148</v>
      </c>
      <c r="E155" s="235" t="s">
        <v>1881</v>
      </c>
      <c r="F155" s="236" t="s">
        <v>1882</v>
      </c>
      <c r="G155" s="237" t="s">
        <v>196</v>
      </c>
      <c r="H155" s="238">
        <v>20</v>
      </c>
      <c r="I155" s="239"/>
      <c r="J155" s="240">
        <f>ROUND(I155*H155,2)</f>
        <v>0</v>
      </c>
      <c r="K155" s="241"/>
      <c r="L155" s="44"/>
      <c r="M155" s="242" t="s">
        <v>1</v>
      </c>
      <c r="N155" s="243" t="s">
        <v>43</v>
      </c>
      <c r="O155" s="91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146</v>
      </c>
      <c r="AT155" s="246" t="s">
        <v>148</v>
      </c>
      <c r="AU155" s="246" t="s">
        <v>86</v>
      </c>
      <c r="AY155" s="17" t="s">
        <v>147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86</v>
      </c>
      <c r="BK155" s="247">
        <f>ROUND(I155*H155,2)</f>
        <v>0</v>
      </c>
      <c r="BL155" s="17" t="s">
        <v>146</v>
      </c>
      <c r="BM155" s="246" t="s">
        <v>449</v>
      </c>
    </row>
    <row r="156" s="2" customFormat="1" ht="21.75" customHeight="1">
      <c r="A156" s="38"/>
      <c r="B156" s="39"/>
      <c r="C156" s="234" t="s">
        <v>320</v>
      </c>
      <c r="D156" s="234" t="s">
        <v>148</v>
      </c>
      <c r="E156" s="235" t="s">
        <v>1883</v>
      </c>
      <c r="F156" s="236" t="s">
        <v>1884</v>
      </c>
      <c r="G156" s="237" t="s">
        <v>196</v>
      </c>
      <c r="H156" s="238">
        <v>30</v>
      </c>
      <c r="I156" s="239"/>
      <c r="J156" s="240">
        <f>ROUND(I156*H156,2)</f>
        <v>0</v>
      </c>
      <c r="K156" s="241"/>
      <c r="L156" s="44"/>
      <c r="M156" s="242" t="s">
        <v>1</v>
      </c>
      <c r="N156" s="243" t="s">
        <v>43</v>
      </c>
      <c r="O156" s="91"/>
      <c r="P156" s="244">
        <f>O156*H156</f>
        <v>0</v>
      </c>
      <c r="Q156" s="244">
        <v>0</v>
      </c>
      <c r="R156" s="244">
        <f>Q156*H156</f>
        <v>0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146</v>
      </c>
      <c r="AT156" s="246" t="s">
        <v>148</v>
      </c>
      <c r="AU156" s="246" t="s">
        <v>86</v>
      </c>
      <c r="AY156" s="17" t="s">
        <v>147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86</v>
      </c>
      <c r="BK156" s="247">
        <f>ROUND(I156*H156,2)</f>
        <v>0</v>
      </c>
      <c r="BL156" s="17" t="s">
        <v>146</v>
      </c>
      <c r="BM156" s="246" t="s">
        <v>457</v>
      </c>
    </row>
    <row r="157" s="2" customFormat="1" ht="16.5" customHeight="1">
      <c r="A157" s="38"/>
      <c r="B157" s="39"/>
      <c r="C157" s="234" t="s">
        <v>270</v>
      </c>
      <c r="D157" s="234" t="s">
        <v>148</v>
      </c>
      <c r="E157" s="235" t="s">
        <v>1885</v>
      </c>
      <c r="F157" s="236" t="s">
        <v>1886</v>
      </c>
      <c r="G157" s="237" t="s">
        <v>196</v>
      </c>
      <c r="H157" s="238">
        <v>35</v>
      </c>
      <c r="I157" s="239"/>
      <c r="J157" s="240">
        <f>ROUND(I157*H157,2)</f>
        <v>0</v>
      </c>
      <c r="K157" s="241"/>
      <c r="L157" s="44"/>
      <c r="M157" s="242" t="s">
        <v>1</v>
      </c>
      <c r="N157" s="243" t="s">
        <v>43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146</v>
      </c>
      <c r="AT157" s="246" t="s">
        <v>148</v>
      </c>
      <c r="AU157" s="246" t="s">
        <v>86</v>
      </c>
      <c r="AY157" s="17" t="s">
        <v>147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86</v>
      </c>
      <c r="BK157" s="247">
        <f>ROUND(I157*H157,2)</f>
        <v>0</v>
      </c>
      <c r="BL157" s="17" t="s">
        <v>146</v>
      </c>
      <c r="BM157" s="246" t="s">
        <v>465</v>
      </c>
    </row>
    <row r="158" s="2" customFormat="1" ht="16.5" customHeight="1">
      <c r="A158" s="38"/>
      <c r="B158" s="39"/>
      <c r="C158" s="234" t="s">
        <v>328</v>
      </c>
      <c r="D158" s="234" t="s">
        <v>148</v>
      </c>
      <c r="E158" s="235" t="s">
        <v>1887</v>
      </c>
      <c r="F158" s="236" t="s">
        <v>1888</v>
      </c>
      <c r="G158" s="237" t="s">
        <v>196</v>
      </c>
      <c r="H158" s="238">
        <v>305</v>
      </c>
      <c r="I158" s="239"/>
      <c r="J158" s="240">
        <f>ROUND(I158*H158,2)</f>
        <v>0</v>
      </c>
      <c r="K158" s="241"/>
      <c r="L158" s="44"/>
      <c r="M158" s="242" t="s">
        <v>1</v>
      </c>
      <c r="N158" s="243" t="s">
        <v>43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146</v>
      </c>
      <c r="AT158" s="246" t="s">
        <v>148</v>
      </c>
      <c r="AU158" s="246" t="s">
        <v>86</v>
      </c>
      <c r="AY158" s="17" t="s">
        <v>147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86</v>
      </c>
      <c r="BK158" s="247">
        <f>ROUND(I158*H158,2)</f>
        <v>0</v>
      </c>
      <c r="BL158" s="17" t="s">
        <v>146</v>
      </c>
      <c r="BM158" s="246" t="s">
        <v>162</v>
      </c>
    </row>
    <row r="159" s="2" customFormat="1" ht="16.5" customHeight="1">
      <c r="A159" s="38"/>
      <c r="B159" s="39"/>
      <c r="C159" s="234" t="s">
        <v>334</v>
      </c>
      <c r="D159" s="234" t="s">
        <v>148</v>
      </c>
      <c r="E159" s="235" t="s">
        <v>1889</v>
      </c>
      <c r="F159" s="236" t="s">
        <v>1890</v>
      </c>
      <c r="G159" s="237" t="s">
        <v>196</v>
      </c>
      <c r="H159" s="238">
        <v>20</v>
      </c>
      <c r="I159" s="239"/>
      <c r="J159" s="240">
        <f>ROUND(I159*H159,2)</f>
        <v>0</v>
      </c>
      <c r="K159" s="241"/>
      <c r="L159" s="44"/>
      <c r="M159" s="242" t="s">
        <v>1</v>
      </c>
      <c r="N159" s="243" t="s">
        <v>43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146</v>
      </c>
      <c r="AT159" s="246" t="s">
        <v>148</v>
      </c>
      <c r="AU159" s="246" t="s">
        <v>86</v>
      </c>
      <c r="AY159" s="17" t="s">
        <v>147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86</v>
      </c>
      <c r="BK159" s="247">
        <f>ROUND(I159*H159,2)</f>
        <v>0</v>
      </c>
      <c r="BL159" s="17" t="s">
        <v>146</v>
      </c>
      <c r="BM159" s="246" t="s">
        <v>482</v>
      </c>
    </row>
    <row r="160" s="2" customFormat="1" ht="16.5" customHeight="1">
      <c r="A160" s="38"/>
      <c r="B160" s="39"/>
      <c r="C160" s="234" t="s">
        <v>339</v>
      </c>
      <c r="D160" s="234" t="s">
        <v>148</v>
      </c>
      <c r="E160" s="235" t="s">
        <v>1891</v>
      </c>
      <c r="F160" s="236" t="s">
        <v>1892</v>
      </c>
      <c r="G160" s="237" t="s">
        <v>196</v>
      </c>
      <c r="H160" s="238">
        <v>30</v>
      </c>
      <c r="I160" s="239"/>
      <c r="J160" s="240">
        <f>ROUND(I160*H160,2)</f>
        <v>0</v>
      </c>
      <c r="K160" s="241"/>
      <c r="L160" s="44"/>
      <c r="M160" s="242" t="s">
        <v>1</v>
      </c>
      <c r="N160" s="243" t="s">
        <v>43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146</v>
      </c>
      <c r="AT160" s="246" t="s">
        <v>148</v>
      </c>
      <c r="AU160" s="246" t="s">
        <v>86</v>
      </c>
      <c r="AY160" s="17" t="s">
        <v>147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86</v>
      </c>
      <c r="BK160" s="247">
        <f>ROUND(I160*H160,2)</f>
        <v>0</v>
      </c>
      <c r="BL160" s="17" t="s">
        <v>146</v>
      </c>
      <c r="BM160" s="246" t="s">
        <v>491</v>
      </c>
    </row>
    <row r="161" s="2" customFormat="1" ht="16.5" customHeight="1">
      <c r="A161" s="38"/>
      <c r="B161" s="39"/>
      <c r="C161" s="234" t="s">
        <v>343</v>
      </c>
      <c r="D161" s="234" t="s">
        <v>148</v>
      </c>
      <c r="E161" s="235" t="s">
        <v>1893</v>
      </c>
      <c r="F161" s="236" t="s">
        <v>1894</v>
      </c>
      <c r="G161" s="237" t="s">
        <v>196</v>
      </c>
      <c r="H161" s="238">
        <v>50</v>
      </c>
      <c r="I161" s="239"/>
      <c r="J161" s="240">
        <f>ROUND(I161*H161,2)</f>
        <v>0</v>
      </c>
      <c r="K161" s="241"/>
      <c r="L161" s="44"/>
      <c r="M161" s="242" t="s">
        <v>1</v>
      </c>
      <c r="N161" s="243" t="s">
        <v>43</v>
      </c>
      <c r="O161" s="91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146</v>
      </c>
      <c r="AT161" s="246" t="s">
        <v>148</v>
      </c>
      <c r="AU161" s="246" t="s">
        <v>86</v>
      </c>
      <c r="AY161" s="17" t="s">
        <v>147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86</v>
      </c>
      <c r="BK161" s="247">
        <f>ROUND(I161*H161,2)</f>
        <v>0</v>
      </c>
      <c r="BL161" s="17" t="s">
        <v>146</v>
      </c>
      <c r="BM161" s="246" t="s">
        <v>501</v>
      </c>
    </row>
    <row r="162" s="2" customFormat="1" ht="16.5" customHeight="1">
      <c r="A162" s="38"/>
      <c r="B162" s="39"/>
      <c r="C162" s="234" t="s">
        <v>347</v>
      </c>
      <c r="D162" s="234" t="s">
        <v>148</v>
      </c>
      <c r="E162" s="235" t="s">
        <v>1895</v>
      </c>
      <c r="F162" s="236" t="s">
        <v>1896</v>
      </c>
      <c r="G162" s="237" t="s">
        <v>839</v>
      </c>
      <c r="H162" s="238">
        <v>25</v>
      </c>
      <c r="I162" s="239"/>
      <c r="J162" s="240">
        <f>ROUND(I162*H162,2)</f>
        <v>0</v>
      </c>
      <c r="K162" s="241"/>
      <c r="L162" s="44"/>
      <c r="M162" s="242" t="s">
        <v>1</v>
      </c>
      <c r="N162" s="243" t="s">
        <v>43</v>
      </c>
      <c r="O162" s="91"/>
      <c r="P162" s="244">
        <f>O162*H162</f>
        <v>0</v>
      </c>
      <c r="Q162" s="244">
        <v>0</v>
      </c>
      <c r="R162" s="244">
        <f>Q162*H162</f>
        <v>0</v>
      </c>
      <c r="S162" s="244">
        <v>0</v>
      </c>
      <c r="T162" s="24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6" t="s">
        <v>146</v>
      </c>
      <c r="AT162" s="246" t="s">
        <v>148</v>
      </c>
      <c r="AU162" s="246" t="s">
        <v>86</v>
      </c>
      <c r="AY162" s="17" t="s">
        <v>147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17" t="s">
        <v>86</v>
      </c>
      <c r="BK162" s="247">
        <f>ROUND(I162*H162,2)</f>
        <v>0</v>
      </c>
      <c r="BL162" s="17" t="s">
        <v>146</v>
      </c>
      <c r="BM162" s="246" t="s">
        <v>509</v>
      </c>
    </row>
    <row r="163" s="2" customFormat="1" ht="16.5" customHeight="1">
      <c r="A163" s="38"/>
      <c r="B163" s="39"/>
      <c r="C163" s="234" t="s">
        <v>355</v>
      </c>
      <c r="D163" s="234" t="s">
        <v>148</v>
      </c>
      <c r="E163" s="235" t="s">
        <v>1897</v>
      </c>
      <c r="F163" s="236" t="s">
        <v>1898</v>
      </c>
      <c r="G163" s="237" t="s">
        <v>839</v>
      </c>
      <c r="H163" s="238">
        <v>10</v>
      </c>
      <c r="I163" s="239"/>
      <c r="J163" s="240">
        <f>ROUND(I163*H163,2)</f>
        <v>0</v>
      </c>
      <c r="K163" s="241"/>
      <c r="L163" s="44"/>
      <c r="M163" s="242" t="s">
        <v>1</v>
      </c>
      <c r="N163" s="243" t="s">
        <v>43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146</v>
      </c>
      <c r="AT163" s="246" t="s">
        <v>148</v>
      </c>
      <c r="AU163" s="246" t="s">
        <v>86</v>
      </c>
      <c r="AY163" s="17" t="s">
        <v>147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86</v>
      </c>
      <c r="BK163" s="247">
        <f>ROUND(I163*H163,2)</f>
        <v>0</v>
      </c>
      <c r="BL163" s="17" t="s">
        <v>146</v>
      </c>
      <c r="BM163" s="246" t="s">
        <v>520</v>
      </c>
    </row>
    <row r="164" s="2" customFormat="1" ht="16.5" customHeight="1">
      <c r="A164" s="38"/>
      <c r="B164" s="39"/>
      <c r="C164" s="234" t="s">
        <v>361</v>
      </c>
      <c r="D164" s="234" t="s">
        <v>148</v>
      </c>
      <c r="E164" s="235" t="s">
        <v>1899</v>
      </c>
      <c r="F164" s="236" t="s">
        <v>1900</v>
      </c>
      <c r="G164" s="237" t="s">
        <v>839</v>
      </c>
      <c r="H164" s="238">
        <v>35</v>
      </c>
      <c r="I164" s="239"/>
      <c r="J164" s="240">
        <f>ROUND(I164*H164,2)</f>
        <v>0</v>
      </c>
      <c r="K164" s="241"/>
      <c r="L164" s="44"/>
      <c r="M164" s="242" t="s">
        <v>1</v>
      </c>
      <c r="N164" s="243" t="s">
        <v>43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146</v>
      </c>
      <c r="AT164" s="246" t="s">
        <v>148</v>
      </c>
      <c r="AU164" s="246" t="s">
        <v>86</v>
      </c>
      <c r="AY164" s="17" t="s">
        <v>147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86</v>
      </c>
      <c r="BK164" s="247">
        <f>ROUND(I164*H164,2)</f>
        <v>0</v>
      </c>
      <c r="BL164" s="17" t="s">
        <v>146</v>
      </c>
      <c r="BM164" s="246" t="s">
        <v>531</v>
      </c>
    </row>
    <row r="165" s="2" customFormat="1" ht="55.5" customHeight="1">
      <c r="A165" s="38"/>
      <c r="B165" s="39"/>
      <c r="C165" s="234" t="s">
        <v>365</v>
      </c>
      <c r="D165" s="234" t="s">
        <v>148</v>
      </c>
      <c r="E165" s="235" t="s">
        <v>1901</v>
      </c>
      <c r="F165" s="236" t="s">
        <v>1902</v>
      </c>
      <c r="G165" s="237" t="s">
        <v>839</v>
      </c>
      <c r="H165" s="238">
        <v>2</v>
      </c>
      <c r="I165" s="239"/>
      <c r="J165" s="240">
        <f>ROUND(I165*H165,2)</f>
        <v>0</v>
      </c>
      <c r="K165" s="241"/>
      <c r="L165" s="44"/>
      <c r="M165" s="242" t="s">
        <v>1</v>
      </c>
      <c r="N165" s="243" t="s">
        <v>43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146</v>
      </c>
      <c r="AT165" s="246" t="s">
        <v>148</v>
      </c>
      <c r="AU165" s="246" t="s">
        <v>86</v>
      </c>
      <c r="AY165" s="17" t="s">
        <v>147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86</v>
      </c>
      <c r="BK165" s="247">
        <f>ROUND(I165*H165,2)</f>
        <v>0</v>
      </c>
      <c r="BL165" s="17" t="s">
        <v>146</v>
      </c>
      <c r="BM165" s="246" t="s">
        <v>542</v>
      </c>
    </row>
    <row r="166" s="2" customFormat="1" ht="55.5" customHeight="1">
      <c r="A166" s="38"/>
      <c r="B166" s="39"/>
      <c r="C166" s="234" t="s">
        <v>370</v>
      </c>
      <c r="D166" s="234" t="s">
        <v>148</v>
      </c>
      <c r="E166" s="235" t="s">
        <v>1903</v>
      </c>
      <c r="F166" s="236" t="s">
        <v>1904</v>
      </c>
      <c r="G166" s="237" t="s">
        <v>839</v>
      </c>
      <c r="H166" s="238">
        <v>4</v>
      </c>
      <c r="I166" s="239"/>
      <c r="J166" s="240">
        <f>ROUND(I166*H166,2)</f>
        <v>0</v>
      </c>
      <c r="K166" s="241"/>
      <c r="L166" s="44"/>
      <c r="M166" s="242" t="s">
        <v>1</v>
      </c>
      <c r="N166" s="243" t="s">
        <v>43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146</v>
      </c>
      <c r="AT166" s="246" t="s">
        <v>148</v>
      </c>
      <c r="AU166" s="246" t="s">
        <v>86</v>
      </c>
      <c r="AY166" s="17" t="s">
        <v>147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86</v>
      </c>
      <c r="BK166" s="247">
        <f>ROUND(I166*H166,2)</f>
        <v>0</v>
      </c>
      <c r="BL166" s="17" t="s">
        <v>146</v>
      </c>
      <c r="BM166" s="246" t="s">
        <v>552</v>
      </c>
    </row>
    <row r="167" s="2" customFormat="1" ht="21.75" customHeight="1">
      <c r="A167" s="38"/>
      <c r="B167" s="39"/>
      <c r="C167" s="234" t="s">
        <v>377</v>
      </c>
      <c r="D167" s="234" t="s">
        <v>148</v>
      </c>
      <c r="E167" s="235" t="s">
        <v>1905</v>
      </c>
      <c r="F167" s="236" t="s">
        <v>1906</v>
      </c>
      <c r="G167" s="237" t="s">
        <v>196</v>
      </c>
      <c r="H167" s="238">
        <v>150</v>
      </c>
      <c r="I167" s="239"/>
      <c r="J167" s="240">
        <f>ROUND(I167*H167,2)</f>
        <v>0</v>
      </c>
      <c r="K167" s="241"/>
      <c r="L167" s="44"/>
      <c r="M167" s="242" t="s">
        <v>1</v>
      </c>
      <c r="N167" s="243" t="s">
        <v>43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146</v>
      </c>
      <c r="AT167" s="246" t="s">
        <v>148</v>
      </c>
      <c r="AU167" s="246" t="s">
        <v>86</v>
      </c>
      <c r="AY167" s="17" t="s">
        <v>147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86</v>
      </c>
      <c r="BK167" s="247">
        <f>ROUND(I167*H167,2)</f>
        <v>0</v>
      </c>
      <c r="BL167" s="17" t="s">
        <v>146</v>
      </c>
      <c r="BM167" s="246" t="s">
        <v>898</v>
      </c>
    </row>
    <row r="168" s="2" customFormat="1" ht="21.75" customHeight="1">
      <c r="A168" s="38"/>
      <c r="B168" s="39"/>
      <c r="C168" s="234" t="s">
        <v>382</v>
      </c>
      <c r="D168" s="234" t="s">
        <v>148</v>
      </c>
      <c r="E168" s="235" t="s">
        <v>1907</v>
      </c>
      <c r="F168" s="236" t="s">
        <v>1908</v>
      </c>
      <c r="G168" s="237" t="s">
        <v>196</v>
      </c>
      <c r="H168" s="238">
        <v>150</v>
      </c>
      <c r="I168" s="239"/>
      <c r="J168" s="240">
        <f>ROUND(I168*H168,2)</f>
        <v>0</v>
      </c>
      <c r="K168" s="241"/>
      <c r="L168" s="44"/>
      <c r="M168" s="242" t="s">
        <v>1</v>
      </c>
      <c r="N168" s="243" t="s">
        <v>43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146</v>
      </c>
      <c r="AT168" s="246" t="s">
        <v>148</v>
      </c>
      <c r="AU168" s="246" t="s">
        <v>86</v>
      </c>
      <c r="AY168" s="17" t="s">
        <v>147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86</v>
      </c>
      <c r="BK168" s="247">
        <f>ROUND(I168*H168,2)</f>
        <v>0</v>
      </c>
      <c r="BL168" s="17" t="s">
        <v>146</v>
      </c>
      <c r="BM168" s="246" t="s">
        <v>910</v>
      </c>
    </row>
    <row r="169" s="2" customFormat="1" ht="16.5" customHeight="1">
      <c r="A169" s="38"/>
      <c r="B169" s="39"/>
      <c r="C169" s="234" t="s">
        <v>388</v>
      </c>
      <c r="D169" s="234" t="s">
        <v>148</v>
      </c>
      <c r="E169" s="235" t="s">
        <v>1909</v>
      </c>
      <c r="F169" s="236" t="s">
        <v>1910</v>
      </c>
      <c r="G169" s="237" t="s">
        <v>196</v>
      </c>
      <c r="H169" s="238">
        <v>5</v>
      </c>
      <c r="I169" s="239"/>
      <c r="J169" s="240">
        <f>ROUND(I169*H169,2)</f>
        <v>0</v>
      </c>
      <c r="K169" s="241"/>
      <c r="L169" s="44"/>
      <c r="M169" s="242" t="s">
        <v>1</v>
      </c>
      <c r="N169" s="243" t="s">
        <v>43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146</v>
      </c>
      <c r="AT169" s="246" t="s">
        <v>148</v>
      </c>
      <c r="AU169" s="246" t="s">
        <v>86</v>
      </c>
      <c r="AY169" s="17" t="s">
        <v>147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86</v>
      </c>
      <c r="BK169" s="247">
        <f>ROUND(I169*H169,2)</f>
        <v>0</v>
      </c>
      <c r="BL169" s="17" t="s">
        <v>146</v>
      </c>
      <c r="BM169" s="246" t="s">
        <v>920</v>
      </c>
    </row>
    <row r="170" s="12" customFormat="1" ht="25.92" customHeight="1">
      <c r="A170" s="12"/>
      <c r="B170" s="220"/>
      <c r="C170" s="221"/>
      <c r="D170" s="222" t="s">
        <v>77</v>
      </c>
      <c r="E170" s="223" t="s">
        <v>1911</v>
      </c>
      <c r="F170" s="223" t="s">
        <v>1912</v>
      </c>
      <c r="G170" s="221"/>
      <c r="H170" s="221"/>
      <c r="I170" s="224"/>
      <c r="J170" s="225">
        <f>BK170</f>
        <v>0</v>
      </c>
      <c r="K170" s="221"/>
      <c r="L170" s="226"/>
      <c r="M170" s="227"/>
      <c r="N170" s="228"/>
      <c r="O170" s="228"/>
      <c r="P170" s="229">
        <f>SUM(P171:P176)</f>
        <v>0</v>
      </c>
      <c r="Q170" s="228"/>
      <c r="R170" s="229">
        <f>SUM(R171:R176)</f>
        <v>0</v>
      </c>
      <c r="S170" s="228"/>
      <c r="T170" s="230">
        <f>SUM(T171:T176)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31" t="s">
        <v>86</v>
      </c>
      <c r="AT170" s="232" t="s">
        <v>77</v>
      </c>
      <c r="AU170" s="232" t="s">
        <v>78</v>
      </c>
      <c r="AY170" s="231" t="s">
        <v>147</v>
      </c>
      <c r="BK170" s="233">
        <f>SUM(BK171:BK176)</f>
        <v>0</v>
      </c>
    </row>
    <row r="171" s="2" customFormat="1" ht="66.75" customHeight="1">
      <c r="A171" s="38"/>
      <c r="B171" s="39"/>
      <c r="C171" s="234" t="s">
        <v>393</v>
      </c>
      <c r="D171" s="234" t="s">
        <v>148</v>
      </c>
      <c r="E171" s="235" t="s">
        <v>1913</v>
      </c>
      <c r="F171" s="236" t="s">
        <v>1914</v>
      </c>
      <c r="G171" s="237" t="s">
        <v>839</v>
      </c>
      <c r="H171" s="238">
        <v>1</v>
      </c>
      <c r="I171" s="239"/>
      <c r="J171" s="240">
        <f>ROUND(I171*H171,2)</f>
        <v>0</v>
      </c>
      <c r="K171" s="241"/>
      <c r="L171" s="44"/>
      <c r="M171" s="242" t="s">
        <v>1</v>
      </c>
      <c r="N171" s="243" t="s">
        <v>43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146</v>
      </c>
      <c r="AT171" s="246" t="s">
        <v>148</v>
      </c>
      <c r="AU171" s="246" t="s">
        <v>86</v>
      </c>
      <c r="AY171" s="17" t="s">
        <v>147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86</v>
      </c>
      <c r="BK171" s="247">
        <f>ROUND(I171*H171,2)</f>
        <v>0</v>
      </c>
      <c r="BL171" s="17" t="s">
        <v>146</v>
      </c>
      <c r="BM171" s="246" t="s">
        <v>929</v>
      </c>
    </row>
    <row r="172" s="2" customFormat="1" ht="66.75" customHeight="1">
      <c r="A172" s="38"/>
      <c r="B172" s="39"/>
      <c r="C172" s="234" t="s">
        <v>397</v>
      </c>
      <c r="D172" s="234" t="s">
        <v>148</v>
      </c>
      <c r="E172" s="235" t="s">
        <v>1915</v>
      </c>
      <c r="F172" s="236" t="s">
        <v>1916</v>
      </c>
      <c r="G172" s="237" t="s">
        <v>839</v>
      </c>
      <c r="H172" s="238">
        <v>1</v>
      </c>
      <c r="I172" s="239"/>
      <c r="J172" s="240">
        <f>ROUND(I172*H172,2)</f>
        <v>0</v>
      </c>
      <c r="K172" s="241"/>
      <c r="L172" s="44"/>
      <c r="M172" s="242" t="s">
        <v>1</v>
      </c>
      <c r="N172" s="243" t="s">
        <v>43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146</v>
      </c>
      <c r="AT172" s="246" t="s">
        <v>148</v>
      </c>
      <c r="AU172" s="246" t="s">
        <v>86</v>
      </c>
      <c r="AY172" s="17" t="s">
        <v>147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86</v>
      </c>
      <c r="BK172" s="247">
        <f>ROUND(I172*H172,2)</f>
        <v>0</v>
      </c>
      <c r="BL172" s="17" t="s">
        <v>146</v>
      </c>
      <c r="BM172" s="246" t="s">
        <v>942</v>
      </c>
    </row>
    <row r="173" s="2" customFormat="1" ht="33" customHeight="1">
      <c r="A173" s="38"/>
      <c r="B173" s="39"/>
      <c r="C173" s="234" t="s">
        <v>403</v>
      </c>
      <c r="D173" s="234" t="s">
        <v>148</v>
      </c>
      <c r="E173" s="235" t="s">
        <v>1917</v>
      </c>
      <c r="F173" s="236" t="s">
        <v>1918</v>
      </c>
      <c r="G173" s="237" t="s">
        <v>839</v>
      </c>
      <c r="H173" s="238">
        <v>1</v>
      </c>
      <c r="I173" s="239"/>
      <c r="J173" s="240">
        <f>ROUND(I173*H173,2)</f>
        <v>0</v>
      </c>
      <c r="K173" s="241"/>
      <c r="L173" s="44"/>
      <c r="M173" s="242" t="s">
        <v>1</v>
      </c>
      <c r="N173" s="243" t="s">
        <v>43</v>
      </c>
      <c r="O173" s="91"/>
      <c r="P173" s="244">
        <f>O173*H173</f>
        <v>0</v>
      </c>
      <c r="Q173" s="244">
        <v>0</v>
      </c>
      <c r="R173" s="244">
        <f>Q173*H173</f>
        <v>0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146</v>
      </c>
      <c r="AT173" s="246" t="s">
        <v>148</v>
      </c>
      <c r="AU173" s="246" t="s">
        <v>86</v>
      </c>
      <c r="AY173" s="17" t="s">
        <v>147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86</v>
      </c>
      <c r="BK173" s="247">
        <f>ROUND(I173*H173,2)</f>
        <v>0</v>
      </c>
      <c r="BL173" s="17" t="s">
        <v>146</v>
      </c>
      <c r="BM173" s="246" t="s">
        <v>950</v>
      </c>
    </row>
    <row r="174" s="2" customFormat="1" ht="44.25" customHeight="1">
      <c r="A174" s="38"/>
      <c r="B174" s="39"/>
      <c r="C174" s="234" t="s">
        <v>407</v>
      </c>
      <c r="D174" s="234" t="s">
        <v>148</v>
      </c>
      <c r="E174" s="235" t="s">
        <v>1919</v>
      </c>
      <c r="F174" s="236" t="s">
        <v>1920</v>
      </c>
      <c r="G174" s="237" t="s">
        <v>839</v>
      </c>
      <c r="H174" s="238">
        <v>1</v>
      </c>
      <c r="I174" s="239"/>
      <c r="J174" s="240">
        <f>ROUND(I174*H174,2)</f>
        <v>0</v>
      </c>
      <c r="K174" s="241"/>
      <c r="L174" s="44"/>
      <c r="M174" s="242" t="s">
        <v>1</v>
      </c>
      <c r="N174" s="243" t="s">
        <v>43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146</v>
      </c>
      <c r="AT174" s="246" t="s">
        <v>148</v>
      </c>
      <c r="AU174" s="246" t="s">
        <v>86</v>
      </c>
      <c r="AY174" s="17" t="s">
        <v>147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86</v>
      </c>
      <c r="BK174" s="247">
        <f>ROUND(I174*H174,2)</f>
        <v>0</v>
      </c>
      <c r="BL174" s="17" t="s">
        <v>146</v>
      </c>
      <c r="BM174" s="246" t="s">
        <v>960</v>
      </c>
    </row>
    <row r="175" s="2" customFormat="1" ht="44.25" customHeight="1">
      <c r="A175" s="38"/>
      <c r="B175" s="39"/>
      <c r="C175" s="234" t="s">
        <v>411</v>
      </c>
      <c r="D175" s="234" t="s">
        <v>148</v>
      </c>
      <c r="E175" s="235" t="s">
        <v>1921</v>
      </c>
      <c r="F175" s="236" t="s">
        <v>1922</v>
      </c>
      <c r="G175" s="237" t="s">
        <v>839</v>
      </c>
      <c r="H175" s="238">
        <v>1</v>
      </c>
      <c r="I175" s="239"/>
      <c r="J175" s="240">
        <f>ROUND(I175*H175,2)</f>
        <v>0</v>
      </c>
      <c r="K175" s="241"/>
      <c r="L175" s="44"/>
      <c r="M175" s="242" t="s">
        <v>1</v>
      </c>
      <c r="N175" s="243" t="s">
        <v>43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146</v>
      </c>
      <c r="AT175" s="246" t="s">
        <v>148</v>
      </c>
      <c r="AU175" s="246" t="s">
        <v>86</v>
      </c>
      <c r="AY175" s="17" t="s">
        <v>147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86</v>
      </c>
      <c r="BK175" s="247">
        <f>ROUND(I175*H175,2)</f>
        <v>0</v>
      </c>
      <c r="BL175" s="17" t="s">
        <v>146</v>
      </c>
      <c r="BM175" s="246" t="s">
        <v>969</v>
      </c>
    </row>
    <row r="176" s="2" customFormat="1" ht="21.75" customHeight="1">
      <c r="A176" s="38"/>
      <c r="B176" s="39"/>
      <c r="C176" s="234" t="s">
        <v>415</v>
      </c>
      <c r="D176" s="234" t="s">
        <v>148</v>
      </c>
      <c r="E176" s="235" t="s">
        <v>1923</v>
      </c>
      <c r="F176" s="236" t="s">
        <v>1924</v>
      </c>
      <c r="G176" s="237" t="s">
        <v>839</v>
      </c>
      <c r="H176" s="238">
        <v>1</v>
      </c>
      <c r="I176" s="239"/>
      <c r="J176" s="240">
        <f>ROUND(I176*H176,2)</f>
        <v>0</v>
      </c>
      <c r="K176" s="241"/>
      <c r="L176" s="44"/>
      <c r="M176" s="242" t="s">
        <v>1</v>
      </c>
      <c r="N176" s="243" t="s">
        <v>43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146</v>
      </c>
      <c r="AT176" s="246" t="s">
        <v>148</v>
      </c>
      <c r="AU176" s="246" t="s">
        <v>86</v>
      </c>
      <c r="AY176" s="17" t="s">
        <v>147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86</v>
      </c>
      <c r="BK176" s="247">
        <f>ROUND(I176*H176,2)</f>
        <v>0</v>
      </c>
      <c r="BL176" s="17" t="s">
        <v>146</v>
      </c>
      <c r="BM176" s="246" t="s">
        <v>977</v>
      </c>
    </row>
    <row r="177" s="12" customFormat="1" ht="25.92" customHeight="1">
      <c r="A177" s="12"/>
      <c r="B177" s="220"/>
      <c r="C177" s="221"/>
      <c r="D177" s="222" t="s">
        <v>77</v>
      </c>
      <c r="E177" s="223" t="s">
        <v>1925</v>
      </c>
      <c r="F177" s="223" t="s">
        <v>1926</v>
      </c>
      <c r="G177" s="221"/>
      <c r="H177" s="221"/>
      <c r="I177" s="224"/>
      <c r="J177" s="225">
        <f>BK177</f>
        <v>0</v>
      </c>
      <c r="K177" s="221"/>
      <c r="L177" s="226"/>
      <c r="M177" s="227"/>
      <c r="N177" s="228"/>
      <c r="O177" s="228"/>
      <c r="P177" s="229">
        <f>SUM(P178:P184)</f>
        <v>0</v>
      </c>
      <c r="Q177" s="228"/>
      <c r="R177" s="229">
        <f>SUM(R178:R184)</f>
        <v>0</v>
      </c>
      <c r="S177" s="228"/>
      <c r="T177" s="230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1" t="s">
        <v>86</v>
      </c>
      <c r="AT177" s="232" t="s">
        <v>77</v>
      </c>
      <c r="AU177" s="232" t="s">
        <v>78</v>
      </c>
      <c r="AY177" s="231" t="s">
        <v>147</v>
      </c>
      <c r="BK177" s="233">
        <f>SUM(BK178:BK184)</f>
        <v>0</v>
      </c>
    </row>
    <row r="178" s="2" customFormat="1" ht="16.5" customHeight="1">
      <c r="A178" s="38"/>
      <c r="B178" s="39"/>
      <c r="C178" s="234" t="s">
        <v>420</v>
      </c>
      <c r="D178" s="234" t="s">
        <v>148</v>
      </c>
      <c r="E178" s="235" t="s">
        <v>1927</v>
      </c>
      <c r="F178" s="236" t="s">
        <v>1928</v>
      </c>
      <c r="G178" s="237" t="s">
        <v>839</v>
      </c>
      <c r="H178" s="238">
        <v>2</v>
      </c>
      <c r="I178" s="239"/>
      <c r="J178" s="240">
        <f>ROUND(I178*H178,2)</f>
        <v>0</v>
      </c>
      <c r="K178" s="241"/>
      <c r="L178" s="44"/>
      <c r="M178" s="242" t="s">
        <v>1</v>
      </c>
      <c r="N178" s="243" t="s">
        <v>43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146</v>
      </c>
      <c r="AT178" s="246" t="s">
        <v>148</v>
      </c>
      <c r="AU178" s="246" t="s">
        <v>86</v>
      </c>
      <c r="AY178" s="17" t="s">
        <v>147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86</v>
      </c>
      <c r="BK178" s="247">
        <f>ROUND(I178*H178,2)</f>
        <v>0</v>
      </c>
      <c r="BL178" s="17" t="s">
        <v>146</v>
      </c>
      <c r="BM178" s="246" t="s">
        <v>987</v>
      </c>
    </row>
    <row r="179" s="2" customFormat="1" ht="21.75" customHeight="1">
      <c r="A179" s="38"/>
      <c r="B179" s="39"/>
      <c r="C179" s="234" t="s">
        <v>424</v>
      </c>
      <c r="D179" s="234" t="s">
        <v>148</v>
      </c>
      <c r="E179" s="235" t="s">
        <v>1929</v>
      </c>
      <c r="F179" s="236" t="s">
        <v>1930</v>
      </c>
      <c r="G179" s="237" t="s">
        <v>196</v>
      </c>
      <c r="H179" s="238">
        <v>6</v>
      </c>
      <c r="I179" s="239"/>
      <c r="J179" s="240">
        <f>ROUND(I179*H179,2)</f>
        <v>0</v>
      </c>
      <c r="K179" s="241"/>
      <c r="L179" s="44"/>
      <c r="M179" s="242" t="s">
        <v>1</v>
      </c>
      <c r="N179" s="243" t="s">
        <v>43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146</v>
      </c>
      <c r="AT179" s="246" t="s">
        <v>148</v>
      </c>
      <c r="AU179" s="246" t="s">
        <v>86</v>
      </c>
      <c r="AY179" s="17" t="s">
        <v>147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86</v>
      </c>
      <c r="BK179" s="247">
        <f>ROUND(I179*H179,2)</f>
        <v>0</v>
      </c>
      <c r="BL179" s="17" t="s">
        <v>146</v>
      </c>
      <c r="BM179" s="246" t="s">
        <v>995</v>
      </c>
    </row>
    <row r="180" s="2" customFormat="1" ht="21.75" customHeight="1">
      <c r="A180" s="38"/>
      <c r="B180" s="39"/>
      <c r="C180" s="234" t="s">
        <v>429</v>
      </c>
      <c r="D180" s="234" t="s">
        <v>148</v>
      </c>
      <c r="E180" s="235" t="s">
        <v>1931</v>
      </c>
      <c r="F180" s="236" t="s">
        <v>1932</v>
      </c>
      <c r="G180" s="237" t="s">
        <v>998</v>
      </c>
      <c r="H180" s="238">
        <v>100</v>
      </c>
      <c r="I180" s="239"/>
      <c r="J180" s="240">
        <f>ROUND(I180*H180,2)</f>
        <v>0</v>
      </c>
      <c r="K180" s="241"/>
      <c r="L180" s="44"/>
      <c r="M180" s="242" t="s">
        <v>1</v>
      </c>
      <c r="N180" s="243" t="s">
        <v>43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146</v>
      </c>
      <c r="AT180" s="246" t="s">
        <v>148</v>
      </c>
      <c r="AU180" s="246" t="s">
        <v>86</v>
      </c>
      <c r="AY180" s="17" t="s">
        <v>147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86</v>
      </c>
      <c r="BK180" s="247">
        <f>ROUND(I180*H180,2)</f>
        <v>0</v>
      </c>
      <c r="BL180" s="17" t="s">
        <v>146</v>
      </c>
      <c r="BM180" s="246" t="s">
        <v>1004</v>
      </c>
    </row>
    <row r="181" s="2" customFormat="1" ht="16.5" customHeight="1">
      <c r="A181" s="38"/>
      <c r="B181" s="39"/>
      <c r="C181" s="234" t="s">
        <v>433</v>
      </c>
      <c r="D181" s="234" t="s">
        <v>148</v>
      </c>
      <c r="E181" s="235" t="s">
        <v>1933</v>
      </c>
      <c r="F181" s="236" t="s">
        <v>1934</v>
      </c>
      <c r="G181" s="237" t="s">
        <v>998</v>
      </c>
      <c r="H181" s="238">
        <v>100</v>
      </c>
      <c r="I181" s="239"/>
      <c r="J181" s="240">
        <f>ROUND(I181*H181,2)</f>
        <v>0</v>
      </c>
      <c r="K181" s="241"/>
      <c r="L181" s="44"/>
      <c r="M181" s="242" t="s">
        <v>1</v>
      </c>
      <c r="N181" s="243" t="s">
        <v>43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146</v>
      </c>
      <c r="AT181" s="246" t="s">
        <v>148</v>
      </c>
      <c r="AU181" s="246" t="s">
        <v>86</v>
      </c>
      <c r="AY181" s="17" t="s">
        <v>147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86</v>
      </c>
      <c r="BK181" s="247">
        <f>ROUND(I181*H181,2)</f>
        <v>0</v>
      </c>
      <c r="BL181" s="17" t="s">
        <v>146</v>
      </c>
      <c r="BM181" s="246" t="s">
        <v>1013</v>
      </c>
    </row>
    <row r="182" s="2" customFormat="1" ht="33" customHeight="1">
      <c r="A182" s="38"/>
      <c r="B182" s="39"/>
      <c r="C182" s="234" t="s">
        <v>437</v>
      </c>
      <c r="D182" s="234" t="s">
        <v>148</v>
      </c>
      <c r="E182" s="235" t="s">
        <v>1935</v>
      </c>
      <c r="F182" s="236" t="s">
        <v>1936</v>
      </c>
      <c r="G182" s="237" t="s">
        <v>179</v>
      </c>
      <c r="H182" s="238">
        <v>2</v>
      </c>
      <c r="I182" s="239"/>
      <c r="J182" s="240">
        <f>ROUND(I182*H182,2)</f>
        <v>0</v>
      </c>
      <c r="K182" s="241"/>
      <c r="L182" s="44"/>
      <c r="M182" s="242" t="s">
        <v>1</v>
      </c>
      <c r="N182" s="243" t="s">
        <v>43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146</v>
      </c>
      <c r="AT182" s="246" t="s">
        <v>148</v>
      </c>
      <c r="AU182" s="246" t="s">
        <v>86</v>
      </c>
      <c r="AY182" s="17" t="s">
        <v>147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86</v>
      </c>
      <c r="BK182" s="247">
        <f>ROUND(I182*H182,2)</f>
        <v>0</v>
      </c>
      <c r="BL182" s="17" t="s">
        <v>146</v>
      </c>
      <c r="BM182" s="246" t="s">
        <v>1021</v>
      </c>
    </row>
    <row r="183" s="2" customFormat="1" ht="21.75" customHeight="1">
      <c r="A183" s="38"/>
      <c r="B183" s="39"/>
      <c r="C183" s="234" t="s">
        <v>441</v>
      </c>
      <c r="D183" s="234" t="s">
        <v>148</v>
      </c>
      <c r="E183" s="235" t="s">
        <v>1937</v>
      </c>
      <c r="F183" s="236" t="s">
        <v>1938</v>
      </c>
      <c r="G183" s="237" t="s">
        <v>196</v>
      </c>
      <c r="H183" s="238">
        <v>6</v>
      </c>
      <c r="I183" s="239"/>
      <c r="J183" s="240">
        <f>ROUND(I183*H183,2)</f>
        <v>0</v>
      </c>
      <c r="K183" s="241"/>
      <c r="L183" s="44"/>
      <c r="M183" s="242" t="s">
        <v>1</v>
      </c>
      <c r="N183" s="243" t="s">
        <v>43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146</v>
      </c>
      <c r="AT183" s="246" t="s">
        <v>148</v>
      </c>
      <c r="AU183" s="246" t="s">
        <v>86</v>
      </c>
      <c r="AY183" s="17" t="s">
        <v>147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86</v>
      </c>
      <c r="BK183" s="247">
        <f>ROUND(I183*H183,2)</f>
        <v>0</v>
      </c>
      <c r="BL183" s="17" t="s">
        <v>146</v>
      </c>
      <c r="BM183" s="246" t="s">
        <v>1028</v>
      </c>
    </row>
    <row r="184" s="2" customFormat="1" ht="16.5" customHeight="1">
      <c r="A184" s="38"/>
      <c r="B184" s="39"/>
      <c r="C184" s="234" t="s">
        <v>445</v>
      </c>
      <c r="D184" s="234" t="s">
        <v>148</v>
      </c>
      <c r="E184" s="235" t="s">
        <v>1939</v>
      </c>
      <c r="F184" s="236" t="s">
        <v>1940</v>
      </c>
      <c r="G184" s="237" t="s">
        <v>998</v>
      </c>
      <c r="H184" s="238">
        <v>100</v>
      </c>
      <c r="I184" s="239"/>
      <c r="J184" s="240">
        <f>ROUND(I184*H184,2)</f>
        <v>0</v>
      </c>
      <c r="K184" s="241"/>
      <c r="L184" s="44"/>
      <c r="M184" s="242" t="s">
        <v>1</v>
      </c>
      <c r="N184" s="243" t="s">
        <v>43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146</v>
      </c>
      <c r="AT184" s="246" t="s">
        <v>148</v>
      </c>
      <c r="AU184" s="246" t="s">
        <v>86</v>
      </c>
      <c r="AY184" s="17" t="s">
        <v>147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86</v>
      </c>
      <c r="BK184" s="247">
        <f>ROUND(I184*H184,2)</f>
        <v>0</v>
      </c>
      <c r="BL184" s="17" t="s">
        <v>146</v>
      </c>
      <c r="BM184" s="246" t="s">
        <v>1036</v>
      </c>
    </row>
    <row r="185" s="12" customFormat="1" ht="25.92" customHeight="1">
      <c r="A185" s="12"/>
      <c r="B185" s="220"/>
      <c r="C185" s="221"/>
      <c r="D185" s="222" t="s">
        <v>77</v>
      </c>
      <c r="E185" s="223" t="s">
        <v>1941</v>
      </c>
      <c r="F185" s="223" t="s">
        <v>1942</v>
      </c>
      <c r="G185" s="221"/>
      <c r="H185" s="221"/>
      <c r="I185" s="224"/>
      <c r="J185" s="225">
        <f>BK185</f>
        <v>0</v>
      </c>
      <c r="K185" s="221"/>
      <c r="L185" s="226"/>
      <c r="M185" s="227"/>
      <c r="N185" s="228"/>
      <c r="O185" s="228"/>
      <c r="P185" s="229">
        <f>SUM(P186:P190)</f>
        <v>0</v>
      </c>
      <c r="Q185" s="228"/>
      <c r="R185" s="229">
        <f>SUM(R186:R190)</f>
        <v>0</v>
      </c>
      <c r="S185" s="228"/>
      <c r="T185" s="230">
        <f>SUM(T186:T190)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31" t="s">
        <v>86</v>
      </c>
      <c r="AT185" s="232" t="s">
        <v>77</v>
      </c>
      <c r="AU185" s="232" t="s">
        <v>78</v>
      </c>
      <c r="AY185" s="231" t="s">
        <v>147</v>
      </c>
      <c r="BK185" s="233">
        <f>SUM(BK186:BK190)</f>
        <v>0</v>
      </c>
    </row>
    <row r="186" s="2" customFormat="1" ht="16.5" customHeight="1">
      <c r="A186" s="38"/>
      <c r="B186" s="39"/>
      <c r="C186" s="234" t="s">
        <v>449</v>
      </c>
      <c r="D186" s="234" t="s">
        <v>148</v>
      </c>
      <c r="E186" s="235" t="s">
        <v>1943</v>
      </c>
      <c r="F186" s="236" t="s">
        <v>1944</v>
      </c>
      <c r="G186" s="237" t="s">
        <v>196</v>
      </c>
      <c r="H186" s="238">
        <v>70</v>
      </c>
      <c r="I186" s="239"/>
      <c r="J186" s="240">
        <f>ROUND(I186*H186,2)</f>
        <v>0</v>
      </c>
      <c r="K186" s="241"/>
      <c r="L186" s="44"/>
      <c r="M186" s="242" t="s">
        <v>1</v>
      </c>
      <c r="N186" s="243" t="s">
        <v>43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146</v>
      </c>
      <c r="AT186" s="246" t="s">
        <v>148</v>
      </c>
      <c r="AU186" s="246" t="s">
        <v>86</v>
      </c>
      <c r="AY186" s="17" t="s">
        <v>147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86</v>
      </c>
      <c r="BK186" s="247">
        <f>ROUND(I186*H186,2)</f>
        <v>0</v>
      </c>
      <c r="BL186" s="17" t="s">
        <v>146</v>
      </c>
      <c r="BM186" s="246" t="s">
        <v>1044</v>
      </c>
    </row>
    <row r="187" s="2" customFormat="1" ht="16.5" customHeight="1">
      <c r="A187" s="38"/>
      <c r="B187" s="39"/>
      <c r="C187" s="234" t="s">
        <v>453</v>
      </c>
      <c r="D187" s="234" t="s">
        <v>148</v>
      </c>
      <c r="E187" s="235" t="s">
        <v>1945</v>
      </c>
      <c r="F187" s="236" t="s">
        <v>1946</v>
      </c>
      <c r="G187" s="237" t="s">
        <v>839</v>
      </c>
      <c r="H187" s="238">
        <v>2</v>
      </c>
      <c r="I187" s="239"/>
      <c r="J187" s="240">
        <f>ROUND(I187*H187,2)</f>
        <v>0</v>
      </c>
      <c r="K187" s="241"/>
      <c r="L187" s="44"/>
      <c r="M187" s="242" t="s">
        <v>1</v>
      </c>
      <c r="N187" s="243" t="s">
        <v>43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146</v>
      </c>
      <c r="AT187" s="246" t="s">
        <v>148</v>
      </c>
      <c r="AU187" s="246" t="s">
        <v>86</v>
      </c>
      <c r="AY187" s="17" t="s">
        <v>147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86</v>
      </c>
      <c r="BK187" s="247">
        <f>ROUND(I187*H187,2)</f>
        <v>0</v>
      </c>
      <c r="BL187" s="17" t="s">
        <v>146</v>
      </c>
      <c r="BM187" s="246" t="s">
        <v>1052</v>
      </c>
    </row>
    <row r="188" s="2" customFormat="1" ht="16.5" customHeight="1">
      <c r="A188" s="38"/>
      <c r="B188" s="39"/>
      <c r="C188" s="234" t="s">
        <v>457</v>
      </c>
      <c r="D188" s="234" t="s">
        <v>148</v>
      </c>
      <c r="E188" s="235" t="s">
        <v>1947</v>
      </c>
      <c r="F188" s="236" t="s">
        <v>1948</v>
      </c>
      <c r="G188" s="237" t="s">
        <v>839</v>
      </c>
      <c r="H188" s="238">
        <v>4</v>
      </c>
      <c r="I188" s="239"/>
      <c r="J188" s="240">
        <f>ROUND(I188*H188,2)</f>
        <v>0</v>
      </c>
      <c r="K188" s="241"/>
      <c r="L188" s="44"/>
      <c r="M188" s="242" t="s">
        <v>1</v>
      </c>
      <c r="N188" s="243" t="s">
        <v>43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146</v>
      </c>
      <c r="AT188" s="246" t="s">
        <v>148</v>
      </c>
      <c r="AU188" s="246" t="s">
        <v>86</v>
      </c>
      <c r="AY188" s="17" t="s">
        <v>147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86</v>
      </c>
      <c r="BK188" s="247">
        <f>ROUND(I188*H188,2)</f>
        <v>0</v>
      </c>
      <c r="BL188" s="17" t="s">
        <v>146</v>
      </c>
      <c r="BM188" s="246" t="s">
        <v>1064</v>
      </c>
    </row>
    <row r="189" s="2" customFormat="1" ht="16.5" customHeight="1">
      <c r="A189" s="38"/>
      <c r="B189" s="39"/>
      <c r="C189" s="234" t="s">
        <v>461</v>
      </c>
      <c r="D189" s="234" t="s">
        <v>148</v>
      </c>
      <c r="E189" s="235" t="s">
        <v>1949</v>
      </c>
      <c r="F189" s="236" t="s">
        <v>1950</v>
      </c>
      <c r="G189" s="237" t="s">
        <v>839</v>
      </c>
      <c r="H189" s="238">
        <v>9</v>
      </c>
      <c r="I189" s="239"/>
      <c r="J189" s="240">
        <f>ROUND(I189*H189,2)</f>
        <v>0</v>
      </c>
      <c r="K189" s="241"/>
      <c r="L189" s="44"/>
      <c r="M189" s="242" t="s">
        <v>1</v>
      </c>
      <c r="N189" s="243" t="s">
        <v>43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146</v>
      </c>
      <c r="AT189" s="246" t="s">
        <v>148</v>
      </c>
      <c r="AU189" s="246" t="s">
        <v>86</v>
      </c>
      <c r="AY189" s="17" t="s">
        <v>147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86</v>
      </c>
      <c r="BK189" s="247">
        <f>ROUND(I189*H189,2)</f>
        <v>0</v>
      </c>
      <c r="BL189" s="17" t="s">
        <v>146</v>
      </c>
      <c r="BM189" s="246" t="s">
        <v>1074</v>
      </c>
    </row>
    <row r="190" s="2" customFormat="1" ht="16.5" customHeight="1">
      <c r="A190" s="38"/>
      <c r="B190" s="39"/>
      <c r="C190" s="234" t="s">
        <v>465</v>
      </c>
      <c r="D190" s="234" t="s">
        <v>148</v>
      </c>
      <c r="E190" s="235" t="s">
        <v>1951</v>
      </c>
      <c r="F190" s="236" t="s">
        <v>1952</v>
      </c>
      <c r="G190" s="237" t="s">
        <v>186</v>
      </c>
      <c r="H190" s="238">
        <v>1</v>
      </c>
      <c r="I190" s="239"/>
      <c r="J190" s="240">
        <f>ROUND(I190*H190,2)</f>
        <v>0</v>
      </c>
      <c r="K190" s="241"/>
      <c r="L190" s="44"/>
      <c r="M190" s="242" t="s">
        <v>1</v>
      </c>
      <c r="N190" s="243" t="s">
        <v>43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146</v>
      </c>
      <c r="AT190" s="246" t="s">
        <v>148</v>
      </c>
      <c r="AU190" s="246" t="s">
        <v>86</v>
      </c>
      <c r="AY190" s="17" t="s">
        <v>147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86</v>
      </c>
      <c r="BK190" s="247">
        <f>ROUND(I190*H190,2)</f>
        <v>0</v>
      </c>
      <c r="BL190" s="17" t="s">
        <v>146</v>
      </c>
      <c r="BM190" s="246" t="s">
        <v>1085</v>
      </c>
    </row>
    <row r="191" s="12" customFormat="1" ht="25.92" customHeight="1">
      <c r="A191" s="12"/>
      <c r="B191" s="220"/>
      <c r="C191" s="221"/>
      <c r="D191" s="222" t="s">
        <v>77</v>
      </c>
      <c r="E191" s="223" t="s">
        <v>1953</v>
      </c>
      <c r="F191" s="223" t="s">
        <v>1954</v>
      </c>
      <c r="G191" s="221"/>
      <c r="H191" s="221"/>
      <c r="I191" s="224"/>
      <c r="J191" s="225">
        <f>BK191</f>
        <v>0</v>
      </c>
      <c r="K191" s="221"/>
      <c r="L191" s="226"/>
      <c r="M191" s="227"/>
      <c r="N191" s="228"/>
      <c r="O191" s="228"/>
      <c r="P191" s="229">
        <f>SUM(P192:P223)</f>
        <v>0</v>
      </c>
      <c r="Q191" s="228"/>
      <c r="R191" s="229">
        <f>SUM(R192:R223)</f>
        <v>0</v>
      </c>
      <c r="S191" s="228"/>
      <c r="T191" s="230">
        <f>SUM(T192:T223)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1" t="s">
        <v>86</v>
      </c>
      <c r="AT191" s="232" t="s">
        <v>77</v>
      </c>
      <c r="AU191" s="232" t="s">
        <v>78</v>
      </c>
      <c r="AY191" s="231" t="s">
        <v>147</v>
      </c>
      <c r="BK191" s="233">
        <f>SUM(BK192:BK223)</f>
        <v>0</v>
      </c>
    </row>
    <row r="192" s="2" customFormat="1" ht="16.5" customHeight="1">
      <c r="A192" s="38"/>
      <c r="B192" s="39"/>
      <c r="C192" s="234" t="s">
        <v>471</v>
      </c>
      <c r="D192" s="234" t="s">
        <v>148</v>
      </c>
      <c r="E192" s="235" t="s">
        <v>1955</v>
      </c>
      <c r="F192" s="236" t="s">
        <v>1956</v>
      </c>
      <c r="G192" s="237" t="s">
        <v>196</v>
      </c>
      <c r="H192" s="238">
        <v>60</v>
      </c>
      <c r="I192" s="239"/>
      <c r="J192" s="240">
        <f>ROUND(I192*H192,2)</f>
        <v>0</v>
      </c>
      <c r="K192" s="241"/>
      <c r="L192" s="44"/>
      <c r="M192" s="242" t="s">
        <v>1</v>
      </c>
      <c r="N192" s="243" t="s">
        <v>43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146</v>
      </c>
      <c r="AT192" s="246" t="s">
        <v>148</v>
      </c>
      <c r="AU192" s="246" t="s">
        <v>86</v>
      </c>
      <c r="AY192" s="17" t="s">
        <v>147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86</v>
      </c>
      <c r="BK192" s="247">
        <f>ROUND(I192*H192,2)</f>
        <v>0</v>
      </c>
      <c r="BL192" s="17" t="s">
        <v>146</v>
      </c>
      <c r="BM192" s="246" t="s">
        <v>1096</v>
      </c>
    </row>
    <row r="193" s="2" customFormat="1" ht="16.5" customHeight="1">
      <c r="A193" s="38"/>
      <c r="B193" s="39"/>
      <c r="C193" s="234" t="s">
        <v>162</v>
      </c>
      <c r="D193" s="234" t="s">
        <v>148</v>
      </c>
      <c r="E193" s="235" t="s">
        <v>1957</v>
      </c>
      <c r="F193" s="236" t="s">
        <v>1958</v>
      </c>
      <c r="G193" s="237" t="s">
        <v>196</v>
      </c>
      <c r="H193" s="238">
        <v>60</v>
      </c>
      <c r="I193" s="239"/>
      <c r="J193" s="240">
        <f>ROUND(I193*H193,2)</f>
        <v>0</v>
      </c>
      <c r="K193" s="241"/>
      <c r="L193" s="44"/>
      <c r="M193" s="242" t="s">
        <v>1</v>
      </c>
      <c r="N193" s="243" t="s">
        <v>43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146</v>
      </c>
      <c r="AT193" s="246" t="s">
        <v>148</v>
      </c>
      <c r="AU193" s="246" t="s">
        <v>86</v>
      </c>
      <c r="AY193" s="17" t="s">
        <v>147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86</v>
      </c>
      <c r="BK193" s="247">
        <f>ROUND(I193*H193,2)</f>
        <v>0</v>
      </c>
      <c r="BL193" s="17" t="s">
        <v>146</v>
      </c>
      <c r="BM193" s="246" t="s">
        <v>1104</v>
      </c>
    </row>
    <row r="194" s="2" customFormat="1" ht="16.5" customHeight="1">
      <c r="A194" s="38"/>
      <c r="B194" s="39"/>
      <c r="C194" s="234" t="s">
        <v>478</v>
      </c>
      <c r="D194" s="234" t="s">
        <v>148</v>
      </c>
      <c r="E194" s="235" t="s">
        <v>1959</v>
      </c>
      <c r="F194" s="236" t="s">
        <v>1960</v>
      </c>
      <c r="G194" s="237" t="s">
        <v>196</v>
      </c>
      <c r="H194" s="238">
        <v>20</v>
      </c>
      <c r="I194" s="239"/>
      <c r="J194" s="240">
        <f>ROUND(I194*H194,2)</f>
        <v>0</v>
      </c>
      <c r="K194" s="241"/>
      <c r="L194" s="44"/>
      <c r="M194" s="242" t="s">
        <v>1</v>
      </c>
      <c r="N194" s="243" t="s">
        <v>43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146</v>
      </c>
      <c r="AT194" s="246" t="s">
        <v>148</v>
      </c>
      <c r="AU194" s="246" t="s">
        <v>86</v>
      </c>
      <c r="AY194" s="17" t="s">
        <v>147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86</v>
      </c>
      <c r="BK194" s="247">
        <f>ROUND(I194*H194,2)</f>
        <v>0</v>
      </c>
      <c r="BL194" s="17" t="s">
        <v>146</v>
      </c>
      <c r="BM194" s="246" t="s">
        <v>303</v>
      </c>
    </row>
    <row r="195" s="2" customFormat="1" ht="16.5" customHeight="1">
      <c r="A195" s="38"/>
      <c r="B195" s="39"/>
      <c r="C195" s="234" t="s">
        <v>482</v>
      </c>
      <c r="D195" s="234" t="s">
        <v>148</v>
      </c>
      <c r="E195" s="235" t="s">
        <v>1961</v>
      </c>
      <c r="F195" s="236" t="s">
        <v>1962</v>
      </c>
      <c r="G195" s="237" t="s">
        <v>196</v>
      </c>
      <c r="H195" s="238">
        <v>20</v>
      </c>
      <c r="I195" s="239"/>
      <c r="J195" s="240">
        <f>ROUND(I195*H195,2)</f>
        <v>0</v>
      </c>
      <c r="K195" s="241"/>
      <c r="L195" s="44"/>
      <c r="M195" s="242" t="s">
        <v>1</v>
      </c>
      <c r="N195" s="243" t="s">
        <v>43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146</v>
      </c>
      <c r="AT195" s="246" t="s">
        <v>148</v>
      </c>
      <c r="AU195" s="246" t="s">
        <v>86</v>
      </c>
      <c r="AY195" s="17" t="s">
        <v>147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86</v>
      </c>
      <c r="BK195" s="247">
        <f>ROUND(I195*H195,2)</f>
        <v>0</v>
      </c>
      <c r="BL195" s="17" t="s">
        <v>146</v>
      </c>
      <c r="BM195" s="246" t="s">
        <v>1963</v>
      </c>
    </row>
    <row r="196" s="2" customFormat="1" ht="16.5" customHeight="1">
      <c r="A196" s="38"/>
      <c r="B196" s="39"/>
      <c r="C196" s="234" t="s">
        <v>487</v>
      </c>
      <c r="D196" s="234" t="s">
        <v>148</v>
      </c>
      <c r="E196" s="235" t="s">
        <v>1964</v>
      </c>
      <c r="F196" s="236" t="s">
        <v>1965</v>
      </c>
      <c r="G196" s="237" t="s">
        <v>196</v>
      </c>
      <c r="H196" s="238">
        <v>8</v>
      </c>
      <c r="I196" s="239"/>
      <c r="J196" s="240">
        <f>ROUND(I196*H196,2)</f>
        <v>0</v>
      </c>
      <c r="K196" s="241"/>
      <c r="L196" s="44"/>
      <c r="M196" s="242" t="s">
        <v>1</v>
      </c>
      <c r="N196" s="243" t="s">
        <v>43</v>
      </c>
      <c r="O196" s="91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146</v>
      </c>
      <c r="AT196" s="246" t="s">
        <v>148</v>
      </c>
      <c r="AU196" s="246" t="s">
        <v>86</v>
      </c>
      <c r="AY196" s="17" t="s">
        <v>147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86</v>
      </c>
      <c r="BK196" s="247">
        <f>ROUND(I196*H196,2)</f>
        <v>0</v>
      </c>
      <c r="BL196" s="17" t="s">
        <v>146</v>
      </c>
      <c r="BM196" s="246" t="s">
        <v>1966</v>
      </c>
    </row>
    <row r="197" s="2" customFormat="1" ht="16.5" customHeight="1">
      <c r="A197" s="38"/>
      <c r="B197" s="39"/>
      <c r="C197" s="234" t="s">
        <v>491</v>
      </c>
      <c r="D197" s="234" t="s">
        <v>148</v>
      </c>
      <c r="E197" s="235" t="s">
        <v>1967</v>
      </c>
      <c r="F197" s="236" t="s">
        <v>1968</v>
      </c>
      <c r="G197" s="237" t="s">
        <v>839</v>
      </c>
      <c r="H197" s="238">
        <v>8</v>
      </c>
      <c r="I197" s="239"/>
      <c r="J197" s="240">
        <f>ROUND(I197*H197,2)</f>
        <v>0</v>
      </c>
      <c r="K197" s="241"/>
      <c r="L197" s="44"/>
      <c r="M197" s="242" t="s">
        <v>1</v>
      </c>
      <c r="N197" s="243" t="s">
        <v>43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146</v>
      </c>
      <c r="AT197" s="246" t="s">
        <v>148</v>
      </c>
      <c r="AU197" s="246" t="s">
        <v>86</v>
      </c>
      <c r="AY197" s="17" t="s">
        <v>147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86</v>
      </c>
      <c r="BK197" s="247">
        <f>ROUND(I197*H197,2)</f>
        <v>0</v>
      </c>
      <c r="BL197" s="17" t="s">
        <v>146</v>
      </c>
      <c r="BM197" s="246" t="s">
        <v>1969</v>
      </c>
    </row>
    <row r="198" s="2" customFormat="1" ht="33" customHeight="1">
      <c r="A198" s="38"/>
      <c r="B198" s="39"/>
      <c r="C198" s="234" t="s">
        <v>497</v>
      </c>
      <c r="D198" s="234" t="s">
        <v>148</v>
      </c>
      <c r="E198" s="235" t="s">
        <v>1970</v>
      </c>
      <c r="F198" s="236" t="s">
        <v>1971</v>
      </c>
      <c r="G198" s="237" t="s">
        <v>839</v>
      </c>
      <c r="H198" s="238">
        <v>1</v>
      </c>
      <c r="I198" s="239"/>
      <c r="J198" s="240">
        <f>ROUND(I198*H198,2)</f>
        <v>0</v>
      </c>
      <c r="K198" s="241"/>
      <c r="L198" s="44"/>
      <c r="M198" s="242" t="s">
        <v>1</v>
      </c>
      <c r="N198" s="243" t="s">
        <v>43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146</v>
      </c>
      <c r="AT198" s="246" t="s">
        <v>148</v>
      </c>
      <c r="AU198" s="246" t="s">
        <v>86</v>
      </c>
      <c r="AY198" s="17" t="s">
        <v>147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86</v>
      </c>
      <c r="BK198" s="247">
        <f>ROUND(I198*H198,2)</f>
        <v>0</v>
      </c>
      <c r="BL198" s="17" t="s">
        <v>146</v>
      </c>
      <c r="BM198" s="246" t="s">
        <v>1972</v>
      </c>
    </row>
    <row r="199" s="2" customFormat="1" ht="21.75" customHeight="1">
      <c r="A199" s="38"/>
      <c r="B199" s="39"/>
      <c r="C199" s="234" t="s">
        <v>501</v>
      </c>
      <c r="D199" s="234" t="s">
        <v>148</v>
      </c>
      <c r="E199" s="235" t="s">
        <v>1973</v>
      </c>
      <c r="F199" s="236" t="s">
        <v>1974</v>
      </c>
      <c r="G199" s="237" t="s">
        <v>839</v>
      </c>
      <c r="H199" s="238">
        <v>1</v>
      </c>
      <c r="I199" s="239"/>
      <c r="J199" s="240">
        <f>ROUND(I199*H199,2)</f>
        <v>0</v>
      </c>
      <c r="K199" s="241"/>
      <c r="L199" s="44"/>
      <c r="M199" s="242" t="s">
        <v>1</v>
      </c>
      <c r="N199" s="243" t="s">
        <v>43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146</v>
      </c>
      <c r="AT199" s="246" t="s">
        <v>148</v>
      </c>
      <c r="AU199" s="246" t="s">
        <v>86</v>
      </c>
      <c r="AY199" s="17" t="s">
        <v>147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86</v>
      </c>
      <c r="BK199" s="247">
        <f>ROUND(I199*H199,2)</f>
        <v>0</v>
      </c>
      <c r="BL199" s="17" t="s">
        <v>146</v>
      </c>
      <c r="BM199" s="246" t="s">
        <v>1975</v>
      </c>
    </row>
    <row r="200" s="2" customFormat="1" ht="16.5" customHeight="1">
      <c r="A200" s="38"/>
      <c r="B200" s="39"/>
      <c r="C200" s="234" t="s">
        <v>505</v>
      </c>
      <c r="D200" s="234" t="s">
        <v>148</v>
      </c>
      <c r="E200" s="235" t="s">
        <v>1976</v>
      </c>
      <c r="F200" s="236" t="s">
        <v>1977</v>
      </c>
      <c r="G200" s="237" t="s">
        <v>196</v>
      </c>
      <c r="H200" s="238">
        <v>160</v>
      </c>
      <c r="I200" s="239"/>
      <c r="J200" s="240">
        <f>ROUND(I200*H200,2)</f>
        <v>0</v>
      </c>
      <c r="K200" s="241"/>
      <c r="L200" s="44"/>
      <c r="M200" s="242" t="s">
        <v>1</v>
      </c>
      <c r="N200" s="243" t="s">
        <v>43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146</v>
      </c>
      <c r="AT200" s="246" t="s">
        <v>148</v>
      </c>
      <c r="AU200" s="246" t="s">
        <v>86</v>
      </c>
      <c r="AY200" s="17" t="s">
        <v>147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86</v>
      </c>
      <c r="BK200" s="247">
        <f>ROUND(I200*H200,2)</f>
        <v>0</v>
      </c>
      <c r="BL200" s="17" t="s">
        <v>146</v>
      </c>
      <c r="BM200" s="246" t="s">
        <v>1978</v>
      </c>
    </row>
    <row r="201" s="2" customFormat="1" ht="21.75" customHeight="1">
      <c r="A201" s="38"/>
      <c r="B201" s="39"/>
      <c r="C201" s="234" t="s">
        <v>509</v>
      </c>
      <c r="D201" s="234" t="s">
        <v>148</v>
      </c>
      <c r="E201" s="235" t="s">
        <v>1979</v>
      </c>
      <c r="F201" s="236" t="s">
        <v>1980</v>
      </c>
      <c r="G201" s="237" t="s">
        <v>196</v>
      </c>
      <c r="H201" s="238">
        <v>160</v>
      </c>
      <c r="I201" s="239"/>
      <c r="J201" s="240">
        <f>ROUND(I201*H201,2)</f>
        <v>0</v>
      </c>
      <c r="K201" s="241"/>
      <c r="L201" s="44"/>
      <c r="M201" s="242" t="s">
        <v>1</v>
      </c>
      <c r="N201" s="243" t="s">
        <v>43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146</v>
      </c>
      <c r="AT201" s="246" t="s">
        <v>148</v>
      </c>
      <c r="AU201" s="246" t="s">
        <v>86</v>
      </c>
      <c r="AY201" s="17" t="s">
        <v>147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86</v>
      </c>
      <c r="BK201" s="247">
        <f>ROUND(I201*H201,2)</f>
        <v>0</v>
      </c>
      <c r="BL201" s="17" t="s">
        <v>146</v>
      </c>
      <c r="BM201" s="246" t="s">
        <v>1981</v>
      </c>
    </row>
    <row r="202" s="2" customFormat="1" ht="16.5" customHeight="1">
      <c r="A202" s="38"/>
      <c r="B202" s="39"/>
      <c r="C202" s="234" t="s">
        <v>514</v>
      </c>
      <c r="D202" s="234" t="s">
        <v>148</v>
      </c>
      <c r="E202" s="235" t="s">
        <v>1982</v>
      </c>
      <c r="F202" s="236" t="s">
        <v>1983</v>
      </c>
      <c r="G202" s="237" t="s">
        <v>839</v>
      </c>
      <c r="H202" s="238">
        <v>30</v>
      </c>
      <c r="I202" s="239"/>
      <c r="J202" s="240">
        <f>ROUND(I202*H202,2)</f>
        <v>0</v>
      </c>
      <c r="K202" s="241"/>
      <c r="L202" s="44"/>
      <c r="M202" s="242" t="s">
        <v>1</v>
      </c>
      <c r="N202" s="243" t="s">
        <v>43</v>
      </c>
      <c r="O202" s="91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146</v>
      </c>
      <c r="AT202" s="246" t="s">
        <v>148</v>
      </c>
      <c r="AU202" s="246" t="s">
        <v>86</v>
      </c>
      <c r="AY202" s="17" t="s">
        <v>147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86</v>
      </c>
      <c r="BK202" s="247">
        <f>ROUND(I202*H202,2)</f>
        <v>0</v>
      </c>
      <c r="BL202" s="17" t="s">
        <v>146</v>
      </c>
      <c r="BM202" s="246" t="s">
        <v>1984</v>
      </c>
    </row>
    <row r="203" s="2" customFormat="1" ht="16.5" customHeight="1">
      <c r="A203" s="38"/>
      <c r="B203" s="39"/>
      <c r="C203" s="234" t="s">
        <v>520</v>
      </c>
      <c r="D203" s="234" t="s">
        <v>148</v>
      </c>
      <c r="E203" s="235" t="s">
        <v>1985</v>
      </c>
      <c r="F203" s="236" t="s">
        <v>1986</v>
      </c>
      <c r="G203" s="237" t="s">
        <v>839</v>
      </c>
      <c r="H203" s="238">
        <v>25</v>
      </c>
      <c r="I203" s="239"/>
      <c r="J203" s="240">
        <f>ROUND(I203*H203,2)</f>
        <v>0</v>
      </c>
      <c r="K203" s="241"/>
      <c r="L203" s="44"/>
      <c r="M203" s="242" t="s">
        <v>1</v>
      </c>
      <c r="N203" s="243" t="s">
        <v>43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146</v>
      </c>
      <c r="AT203" s="246" t="s">
        <v>148</v>
      </c>
      <c r="AU203" s="246" t="s">
        <v>86</v>
      </c>
      <c r="AY203" s="17" t="s">
        <v>147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86</v>
      </c>
      <c r="BK203" s="247">
        <f>ROUND(I203*H203,2)</f>
        <v>0</v>
      </c>
      <c r="BL203" s="17" t="s">
        <v>146</v>
      </c>
      <c r="BM203" s="246" t="s">
        <v>1987</v>
      </c>
    </row>
    <row r="204" s="2" customFormat="1" ht="16.5" customHeight="1">
      <c r="A204" s="38"/>
      <c r="B204" s="39"/>
      <c r="C204" s="234" t="s">
        <v>526</v>
      </c>
      <c r="D204" s="234" t="s">
        <v>148</v>
      </c>
      <c r="E204" s="235" t="s">
        <v>1988</v>
      </c>
      <c r="F204" s="236" t="s">
        <v>1989</v>
      </c>
      <c r="G204" s="237" t="s">
        <v>839</v>
      </c>
      <c r="H204" s="238">
        <v>80</v>
      </c>
      <c r="I204" s="239"/>
      <c r="J204" s="240">
        <f>ROUND(I204*H204,2)</f>
        <v>0</v>
      </c>
      <c r="K204" s="241"/>
      <c r="L204" s="44"/>
      <c r="M204" s="242" t="s">
        <v>1</v>
      </c>
      <c r="N204" s="243" t="s">
        <v>43</v>
      </c>
      <c r="O204" s="91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146</v>
      </c>
      <c r="AT204" s="246" t="s">
        <v>148</v>
      </c>
      <c r="AU204" s="246" t="s">
        <v>86</v>
      </c>
      <c r="AY204" s="17" t="s">
        <v>147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86</v>
      </c>
      <c r="BK204" s="247">
        <f>ROUND(I204*H204,2)</f>
        <v>0</v>
      </c>
      <c r="BL204" s="17" t="s">
        <v>146</v>
      </c>
      <c r="BM204" s="246" t="s">
        <v>1990</v>
      </c>
    </row>
    <row r="205" s="2" customFormat="1" ht="16.5" customHeight="1">
      <c r="A205" s="38"/>
      <c r="B205" s="39"/>
      <c r="C205" s="234" t="s">
        <v>531</v>
      </c>
      <c r="D205" s="234" t="s">
        <v>148</v>
      </c>
      <c r="E205" s="235" t="s">
        <v>1991</v>
      </c>
      <c r="F205" s="236" t="s">
        <v>1992</v>
      </c>
      <c r="G205" s="237" t="s">
        <v>839</v>
      </c>
      <c r="H205" s="238">
        <v>4</v>
      </c>
      <c r="I205" s="239"/>
      <c r="J205" s="240">
        <f>ROUND(I205*H205,2)</f>
        <v>0</v>
      </c>
      <c r="K205" s="241"/>
      <c r="L205" s="44"/>
      <c r="M205" s="242" t="s">
        <v>1</v>
      </c>
      <c r="N205" s="243" t="s">
        <v>43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146</v>
      </c>
      <c r="AT205" s="246" t="s">
        <v>148</v>
      </c>
      <c r="AU205" s="246" t="s">
        <v>86</v>
      </c>
      <c r="AY205" s="17" t="s">
        <v>147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86</v>
      </c>
      <c r="BK205" s="247">
        <f>ROUND(I205*H205,2)</f>
        <v>0</v>
      </c>
      <c r="BL205" s="17" t="s">
        <v>146</v>
      </c>
      <c r="BM205" s="246" t="s">
        <v>1993</v>
      </c>
    </row>
    <row r="206" s="2" customFormat="1" ht="16.5" customHeight="1">
      <c r="A206" s="38"/>
      <c r="B206" s="39"/>
      <c r="C206" s="234" t="s">
        <v>537</v>
      </c>
      <c r="D206" s="234" t="s">
        <v>148</v>
      </c>
      <c r="E206" s="235" t="s">
        <v>1994</v>
      </c>
      <c r="F206" s="236" t="s">
        <v>1995</v>
      </c>
      <c r="G206" s="237" t="s">
        <v>839</v>
      </c>
      <c r="H206" s="238">
        <v>4</v>
      </c>
      <c r="I206" s="239"/>
      <c r="J206" s="240">
        <f>ROUND(I206*H206,2)</f>
        <v>0</v>
      </c>
      <c r="K206" s="241"/>
      <c r="L206" s="44"/>
      <c r="M206" s="242" t="s">
        <v>1</v>
      </c>
      <c r="N206" s="243" t="s">
        <v>43</v>
      </c>
      <c r="O206" s="91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146</v>
      </c>
      <c r="AT206" s="246" t="s">
        <v>148</v>
      </c>
      <c r="AU206" s="246" t="s">
        <v>86</v>
      </c>
      <c r="AY206" s="17" t="s">
        <v>147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86</v>
      </c>
      <c r="BK206" s="247">
        <f>ROUND(I206*H206,2)</f>
        <v>0</v>
      </c>
      <c r="BL206" s="17" t="s">
        <v>146</v>
      </c>
      <c r="BM206" s="246" t="s">
        <v>1996</v>
      </c>
    </row>
    <row r="207" s="2" customFormat="1" ht="16.5" customHeight="1">
      <c r="A207" s="38"/>
      <c r="B207" s="39"/>
      <c r="C207" s="234" t="s">
        <v>542</v>
      </c>
      <c r="D207" s="234" t="s">
        <v>148</v>
      </c>
      <c r="E207" s="235" t="s">
        <v>1997</v>
      </c>
      <c r="F207" s="236" t="s">
        <v>1998</v>
      </c>
      <c r="G207" s="237" t="s">
        <v>839</v>
      </c>
      <c r="H207" s="238">
        <v>4</v>
      </c>
      <c r="I207" s="239"/>
      <c r="J207" s="240">
        <f>ROUND(I207*H207,2)</f>
        <v>0</v>
      </c>
      <c r="K207" s="241"/>
      <c r="L207" s="44"/>
      <c r="M207" s="242" t="s">
        <v>1</v>
      </c>
      <c r="N207" s="243" t="s">
        <v>43</v>
      </c>
      <c r="O207" s="91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146</v>
      </c>
      <c r="AT207" s="246" t="s">
        <v>148</v>
      </c>
      <c r="AU207" s="246" t="s">
        <v>86</v>
      </c>
      <c r="AY207" s="17" t="s">
        <v>147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86</v>
      </c>
      <c r="BK207" s="247">
        <f>ROUND(I207*H207,2)</f>
        <v>0</v>
      </c>
      <c r="BL207" s="17" t="s">
        <v>146</v>
      </c>
      <c r="BM207" s="246" t="s">
        <v>1999</v>
      </c>
    </row>
    <row r="208" s="2" customFormat="1" ht="16.5" customHeight="1">
      <c r="A208" s="38"/>
      <c r="B208" s="39"/>
      <c r="C208" s="234" t="s">
        <v>548</v>
      </c>
      <c r="D208" s="234" t="s">
        <v>148</v>
      </c>
      <c r="E208" s="235" t="s">
        <v>2000</v>
      </c>
      <c r="F208" s="236" t="s">
        <v>2001</v>
      </c>
      <c r="G208" s="237" t="s">
        <v>839</v>
      </c>
      <c r="H208" s="238">
        <v>4</v>
      </c>
      <c r="I208" s="239"/>
      <c r="J208" s="240">
        <f>ROUND(I208*H208,2)</f>
        <v>0</v>
      </c>
      <c r="K208" s="241"/>
      <c r="L208" s="44"/>
      <c r="M208" s="242" t="s">
        <v>1</v>
      </c>
      <c r="N208" s="243" t="s">
        <v>43</v>
      </c>
      <c r="O208" s="91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146</v>
      </c>
      <c r="AT208" s="246" t="s">
        <v>148</v>
      </c>
      <c r="AU208" s="246" t="s">
        <v>86</v>
      </c>
      <c r="AY208" s="17" t="s">
        <v>147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86</v>
      </c>
      <c r="BK208" s="247">
        <f>ROUND(I208*H208,2)</f>
        <v>0</v>
      </c>
      <c r="BL208" s="17" t="s">
        <v>146</v>
      </c>
      <c r="BM208" s="246" t="s">
        <v>2002</v>
      </c>
    </row>
    <row r="209" s="2" customFormat="1" ht="21.75" customHeight="1">
      <c r="A209" s="38"/>
      <c r="B209" s="39"/>
      <c r="C209" s="234" t="s">
        <v>552</v>
      </c>
      <c r="D209" s="234" t="s">
        <v>148</v>
      </c>
      <c r="E209" s="235" t="s">
        <v>2003</v>
      </c>
      <c r="F209" s="236" t="s">
        <v>2004</v>
      </c>
      <c r="G209" s="237" t="s">
        <v>839</v>
      </c>
      <c r="H209" s="238">
        <v>4</v>
      </c>
      <c r="I209" s="239"/>
      <c r="J209" s="240">
        <f>ROUND(I209*H209,2)</f>
        <v>0</v>
      </c>
      <c r="K209" s="241"/>
      <c r="L209" s="44"/>
      <c r="M209" s="242" t="s">
        <v>1</v>
      </c>
      <c r="N209" s="243" t="s">
        <v>43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146</v>
      </c>
      <c r="AT209" s="246" t="s">
        <v>148</v>
      </c>
      <c r="AU209" s="246" t="s">
        <v>86</v>
      </c>
      <c r="AY209" s="17" t="s">
        <v>147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86</v>
      </c>
      <c r="BK209" s="247">
        <f>ROUND(I209*H209,2)</f>
        <v>0</v>
      </c>
      <c r="BL209" s="17" t="s">
        <v>146</v>
      </c>
      <c r="BM209" s="246" t="s">
        <v>2005</v>
      </c>
    </row>
    <row r="210" s="2" customFormat="1" ht="16.5" customHeight="1">
      <c r="A210" s="38"/>
      <c r="B210" s="39"/>
      <c r="C210" s="234" t="s">
        <v>893</v>
      </c>
      <c r="D210" s="234" t="s">
        <v>148</v>
      </c>
      <c r="E210" s="235" t="s">
        <v>2006</v>
      </c>
      <c r="F210" s="236" t="s">
        <v>2007</v>
      </c>
      <c r="G210" s="237" t="s">
        <v>839</v>
      </c>
      <c r="H210" s="238">
        <v>19</v>
      </c>
      <c r="I210" s="239"/>
      <c r="J210" s="240">
        <f>ROUND(I210*H210,2)</f>
        <v>0</v>
      </c>
      <c r="K210" s="241"/>
      <c r="L210" s="44"/>
      <c r="M210" s="242" t="s">
        <v>1</v>
      </c>
      <c r="N210" s="243" t="s">
        <v>43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146</v>
      </c>
      <c r="AT210" s="246" t="s">
        <v>148</v>
      </c>
      <c r="AU210" s="246" t="s">
        <v>86</v>
      </c>
      <c r="AY210" s="17" t="s">
        <v>147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86</v>
      </c>
      <c r="BK210" s="247">
        <f>ROUND(I210*H210,2)</f>
        <v>0</v>
      </c>
      <c r="BL210" s="17" t="s">
        <v>146</v>
      </c>
      <c r="BM210" s="246" t="s">
        <v>2008</v>
      </c>
    </row>
    <row r="211" s="2" customFormat="1" ht="16.5" customHeight="1">
      <c r="A211" s="38"/>
      <c r="B211" s="39"/>
      <c r="C211" s="234" t="s">
        <v>898</v>
      </c>
      <c r="D211" s="234" t="s">
        <v>148</v>
      </c>
      <c r="E211" s="235" t="s">
        <v>2009</v>
      </c>
      <c r="F211" s="236" t="s">
        <v>2010</v>
      </c>
      <c r="G211" s="237" t="s">
        <v>839</v>
      </c>
      <c r="H211" s="238">
        <v>19</v>
      </c>
      <c r="I211" s="239"/>
      <c r="J211" s="240">
        <f>ROUND(I211*H211,2)</f>
        <v>0</v>
      </c>
      <c r="K211" s="241"/>
      <c r="L211" s="44"/>
      <c r="M211" s="242" t="s">
        <v>1</v>
      </c>
      <c r="N211" s="243" t="s">
        <v>43</v>
      </c>
      <c r="O211" s="91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146</v>
      </c>
      <c r="AT211" s="246" t="s">
        <v>148</v>
      </c>
      <c r="AU211" s="246" t="s">
        <v>86</v>
      </c>
      <c r="AY211" s="17" t="s">
        <v>147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86</v>
      </c>
      <c r="BK211" s="247">
        <f>ROUND(I211*H211,2)</f>
        <v>0</v>
      </c>
      <c r="BL211" s="17" t="s">
        <v>146</v>
      </c>
      <c r="BM211" s="246" t="s">
        <v>2011</v>
      </c>
    </row>
    <row r="212" s="2" customFormat="1" ht="16.5" customHeight="1">
      <c r="A212" s="38"/>
      <c r="B212" s="39"/>
      <c r="C212" s="234" t="s">
        <v>904</v>
      </c>
      <c r="D212" s="234" t="s">
        <v>148</v>
      </c>
      <c r="E212" s="235" t="s">
        <v>2012</v>
      </c>
      <c r="F212" s="236" t="s">
        <v>2013</v>
      </c>
      <c r="G212" s="237" t="s">
        <v>839</v>
      </c>
      <c r="H212" s="238">
        <v>24</v>
      </c>
      <c r="I212" s="239"/>
      <c r="J212" s="240">
        <f>ROUND(I212*H212,2)</f>
        <v>0</v>
      </c>
      <c r="K212" s="241"/>
      <c r="L212" s="44"/>
      <c r="M212" s="242" t="s">
        <v>1</v>
      </c>
      <c r="N212" s="243" t="s">
        <v>43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146</v>
      </c>
      <c r="AT212" s="246" t="s">
        <v>148</v>
      </c>
      <c r="AU212" s="246" t="s">
        <v>86</v>
      </c>
      <c r="AY212" s="17" t="s">
        <v>147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86</v>
      </c>
      <c r="BK212" s="247">
        <f>ROUND(I212*H212,2)</f>
        <v>0</v>
      </c>
      <c r="BL212" s="17" t="s">
        <v>146</v>
      </c>
      <c r="BM212" s="246" t="s">
        <v>2014</v>
      </c>
    </row>
    <row r="213" s="2" customFormat="1" ht="16.5" customHeight="1">
      <c r="A213" s="38"/>
      <c r="B213" s="39"/>
      <c r="C213" s="234" t="s">
        <v>910</v>
      </c>
      <c r="D213" s="234" t="s">
        <v>148</v>
      </c>
      <c r="E213" s="235" t="s">
        <v>2015</v>
      </c>
      <c r="F213" s="236" t="s">
        <v>2016</v>
      </c>
      <c r="G213" s="237" t="s">
        <v>839</v>
      </c>
      <c r="H213" s="238">
        <v>24</v>
      </c>
      <c r="I213" s="239"/>
      <c r="J213" s="240">
        <f>ROUND(I213*H213,2)</f>
        <v>0</v>
      </c>
      <c r="K213" s="241"/>
      <c r="L213" s="44"/>
      <c r="M213" s="242" t="s">
        <v>1</v>
      </c>
      <c r="N213" s="243" t="s">
        <v>43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146</v>
      </c>
      <c r="AT213" s="246" t="s">
        <v>148</v>
      </c>
      <c r="AU213" s="246" t="s">
        <v>86</v>
      </c>
      <c r="AY213" s="17" t="s">
        <v>147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86</v>
      </c>
      <c r="BK213" s="247">
        <f>ROUND(I213*H213,2)</f>
        <v>0</v>
      </c>
      <c r="BL213" s="17" t="s">
        <v>146</v>
      </c>
      <c r="BM213" s="246" t="s">
        <v>2017</v>
      </c>
    </row>
    <row r="214" s="2" customFormat="1" ht="16.5" customHeight="1">
      <c r="A214" s="38"/>
      <c r="B214" s="39"/>
      <c r="C214" s="234" t="s">
        <v>914</v>
      </c>
      <c r="D214" s="234" t="s">
        <v>148</v>
      </c>
      <c r="E214" s="235" t="s">
        <v>2018</v>
      </c>
      <c r="F214" s="236" t="s">
        <v>2019</v>
      </c>
      <c r="G214" s="237" t="s">
        <v>839</v>
      </c>
      <c r="H214" s="238">
        <v>15</v>
      </c>
      <c r="I214" s="239"/>
      <c r="J214" s="240">
        <f>ROUND(I214*H214,2)</f>
        <v>0</v>
      </c>
      <c r="K214" s="241"/>
      <c r="L214" s="44"/>
      <c r="M214" s="242" t="s">
        <v>1</v>
      </c>
      <c r="N214" s="243" t="s">
        <v>43</v>
      </c>
      <c r="O214" s="91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146</v>
      </c>
      <c r="AT214" s="246" t="s">
        <v>148</v>
      </c>
      <c r="AU214" s="246" t="s">
        <v>86</v>
      </c>
      <c r="AY214" s="17" t="s">
        <v>147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86</v>
      </c>
      <c r="BK214" s="247">
        <f>ROUND(I214*H214,2)</f>
        <v>0</v>
      </c>
      <c r="BL214" s="17" t="s">
        <v>146</v>
      </c>
      <c r="BM214" s="246" t="s">
        <v>2020</v>
      </c>
    </row>
    <row r="215" s="2" customFormat="1" ht="16.5" customHeight="1">
      <c r="A215" s="38"/>
      <c r="B215" s="39"/>
      <c r="C215" s="234" t="s">
        <v>920</v>
      </c>
      <c r="D215" s="234" t="s">
        <v>148</v>
      </c>
      <c r="E215" s="235" t="s">
        <v>2021</v>
      </c>
      <c r="F215" s="236" t="s">
        <v>2022</v>
      </c>
      <c r="G215" s="237" t="s">
        <v>839</v>
      </c>
      <c r="H215" s="238">
        <v>15</v>
      </c>
      <c r="I215" s="239"/>
      <c r="J215" s="240">
        <f>ROUND(I215*H215,2)</f>
        <v>0</v>
      </c>
      <c r="K215" s="241"/>
      <c r="L215" s="44"/>
      <c r="M215" s="242" t="s">
        <v>1</v>
      </c>
      <c r="N215" s="243" t="s">
        <v>43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146</v>
      </c>
      <c r="AT215" s="246" t="s">
        <v>148</v>
      </c>
      <c r="AU215" s="246" t="s">
        <v>86</v>
      </c>
      <c r="AY215" s="17" t="s">
        <v>147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86</v>
      </c>
      <c r="BK215" s="247">
        <f>ROUND(I215*H215,2)</f>
        <v>0</v>
      </c>
      <c r="BL215" s="17" t="s">
        <v>146</v>
      </c>
      <c r="BM215" s="246" t="s">
        <v>2023</v>
      </c>
    </row>
    <row r="216" s="2" customFormat="1" ht="16.5" customHeight="1">
      <c r="A216" s="38"/>
      <c r="B216" s="39"/>
      <c r="C216" s="234" t="s">
        <v>925</v>
      </c>
      <c r="D216" s="234" t="s">
        <v>148</v>
      </c>
      <c r="E216" s="235" t="s">
        <v>2024</v>
      </c>
      <c r="F216" s="236" t="s">
        <v>2025</v>
      </c>
      <c r="G216" s="237" t="s">
        <v>839</v>
      </c>
      <c r="H216" s="238">
        <v>4</v>
      </c>
      <c r="I216" s="239"/>
      <c r="J216" s="240">
        <f>ROUND(I216*H216,2)</f>
        <v>0</v>
      </c>
      <c r="K216" s="241"/>
      <c r="L216" s="44"/>
      <c r="M216" s="242" t="s">
        <v>1</v>
      </c>
      <c r="N216" s="243" t="s">
        <v>43</v>
      </c>
      <c r="O216" s="91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6" t="s">
        <v>146</v>
      </c>
      <c r="AT216" s="246" t="s">
        <v>148</v>
      </c>
      <c r="AU216" s="246" t="s">
        <v>86</v>
      </c>
      <c r="AY216" s="17" t="s">
        <v>147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17" t="s">
        <v>86</v>
      </c>
      <c r="BK216" s="247">
        <f>ROUND(I216*H216,2)</f>
        <v>0</v>
      </c>
      <c r="BL216" s="17" t="s">
        <v>146</v>
      </c>
      <c r="BM216" s="246" t="s">
        <v>2026</v>
      </c>
    </row>
    <row r="217" s="2" customFormat="1" ht="16.5" customHeight="1">
      <c r="A217" s="38"/>
      <c r="B217" s="39"/>
      <c r="C217" s="234" t="s">
        <v>929</v>
      </c>
      <c r="D217" s="234" t="s">
        <v>148</v>
      </c>
      <c r="E217" s="235" t="s">
        <v>2027</v>
      </c>
      <c r="F217" s="236" t="s">
        <v>2028</v>
      </c>
      <c r="G217" s="237" t="s">
        <v>839</v>
      </c>
      <c r="H217" s="238">
        <v>8</v>
      </c>
      <c r="I217" s="239"/>
      <c r="J217" s="240">
        <f>ROUND(I217*H217,2)</f>
        <v>0</v>
      </c>
      <c r="K217" s="241"/>
      <c r="L217" s="44"/>
      <c r="M217" s="242" t="s">
        <v>1</v>
      </c>
      <c r="N217" s="243" t="s">
        <v>43</v>
      </c>
      <c r="O217" s="91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146</v>
      </c>
      <c r="AT217" s="246" t="s">
        <v>148</v>
      </c>
      <c r="AU217" s="246" t="s">
        <v>86</v>
      </c>
      <c r="AY217" s="17" t="s">
        <v>147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86</v>
      </c>
      <c r="BK217" s="247">
        <f>ROUND(I217*H217,2)</f>
        <v>0</v>
      </c>
      <c r="BL217" s="17" t="s">
        <v>146</v>
      </c>
      <c r="BM217" s="246" t="s">
        <v>2029</v>
      </c>
    </row>
    <row r="218" s="2" customFormat="1" ht="16.5" customHeight="1">
      <c r="A218" s="38"/>
      <c r="B218" s="39"/>
      <c r="C218" s="234" t="s">
        <v>933</v>
      </c>
      <c r="D218" s="234" t="s">
        <v>148</v>
      </c>
      <c r="E218" s="235" t="s">
        <v>2030</v>
      </c>
      <c r="F218" s="236" t="s">
        <v>2031</v>
      </c>
      <c r="G218" s="237" t="s">
        <v>839</v>
      </c>
      <c r="H218" s="238">
        <v>8</v>
      </c>
      <c r="I218" s="239"/>
      <c r="J218" s="240">
        <f>ROUND(I218*H218,2)</f>
        <v>0</v>
      </c>
      <c r="K218" s="241"/>
      <c r="L218" s="44"/>
      <c r="M218" s="242" t="s">
        <v>1</v>
      </c>
      <c r="N218" s="243" t="s">
        <v>43</v>
      </c>
      <c r="O218" s="91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6" t="s">
        <v>146</v>
      </c>
      <c r="AT218" s="246" t="s">
        <v>148</v>
      </c>
      <c r="AU218" s="246" t="s">
        <v>86</v>
      </c>
      <c r="AY218" s="17" t="s">
        <v>147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17" t="s">
        <v>86</v>
      </c>
      <c r="BK218" s="247">
        <f>ROUND(I218*H218,2)</f>
        <v>0</v>
      </c>
      <c r="BL218" s="17" t="s">
        <v>146</v>
      </c>
      <c r="BM218" s="246" t="s">
        <v>2032</v>
      </c>
    </row>
    <row r="219" s="2" customFormat="1" ht="16.5" customHeight="1">
      <c r="A219" s="38"/>
      <c r="B219" s="39"/>
      <c r="C219" s="234" t="s">
        <v>942</v>
      </c>
      <c r="D219" s="234" t="s">
        <v>148</v>
      </c>
      <c r="E219" s="235" t="s">
        <v>2033</v>
      </c>
      <c r="F219" s="236" t="s">
        <v>2034</v>
      </c>
      <c r="G219" s="237" t="s">
        <v>839</v>
      </c>
      <c r="H219" s="238">
        <v>4</v>
      </c>
      <c r="I219" s="239"/>
      <c r="J219" s="240">
        <f>ROUND(I219*H219,2)</f>
        <v>0</v>
      </c>
      <c r="K219" s="241"/>
      <c r="L219" s="44"/>
      <c r="M219" s="242" t="s">
        <v>1</v>
      </c>
      <c r="N219" s="243" t="s">
        <v>43</v>
      </c>
      <c r="O219" s="91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6" t="s">
        <v>146</v>
      </c>
      <c r="AT219" s="246" t="s">
        <v>148</v>
      </c>
      <c r="AU219" s="246" t="s">
        <v>86</v>
      </c>
      <c r="AY219" s="17" t="s">
        <v>147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7" t="s">
        <v>86</v>
      </c>
      <c r="BK219" s="247">
        <f>ROUND(I219*H219,2)</f>
        <v>0</v>
      </c>
      <c r="BL219" s="17" t="s">
        <v>146</v>
      </c>
      <c r="BM219" s="246" t="s">
        <v>2035</v>
      </c>
    </row>
    <row r="220" s="2" customFormat="1" ht="16.5" customHeight="1">
      <c r="A220" s="38"/>
      <c r="B220" s="39"/>
      <c r="C220" s="234" t="s">
        <v>946</v>
      </c>
      <c r="D220" s="234" t="s">
        <v>148</v>
      </c>
      <c r="E220" s="235" t="s">
        <v>2036</v>
      </c>
      <c r="F220" s="236" t="s">
        <v>2037</v>
      </c>
      <c r="G220" s="237" t="s">
        <v>839</v>
      </c>
      <c r="H220" s="238">
        <v>4</v>
      </c>
      <c r="I220" s="239"/>
      <c r="J220" s="240">
        <f>ROUND(I220*H220,2)</f>
        <v>0</v>
      </c>
      <c r="K220" s="241"/>
      <c r="L220" s="44"/>
      <c r="M220" s="242" t="s">
        <v>1</v>
      </c>
      <c r="N220" s="243" t="s">
        <v>43</v>
      </c>
      <c r="O220" s="91"/>
      <c r="P220" s="244">
        <f>O220*H220</f>
        <v>0</v>
      </c>
      <c r="Q220" s="244">
        <v>0</v>
      </c>
      <c r="R220" s="244">
        <f>Q220*H220</f>
        <v>0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146</v>
      </c>
      <c r="AT220" s="246" t="s">
        <v>148</v>
      </c>
      <c r="AU220" s="246" t="s">
        <v>86</v>
      </c>
      <c r="AY220" s="17" t="s">
        <v>147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86</v>
      </c>
      <c r="BK220" s="247">
        <f>ROUND(I220*H220,2)</f>
        <v>0</v>
      </c>
      <c r="BL220" s="17" t="s">
        <v>146</v>
      </c>
      <c r="BM220" s="246" t="s">
        <v>2038</v>
      </c>
    </row>
    <row r="221" s="2" customFormat="1" ht="16.5" customHeight="1">
      <c r="A221" s="38"/>
      <c r="B221" s="39"/>
      <c r="C221" s="234" t="s">
        <v>950</v>
      </c>
      <c r="D221" s="234" t="s">
        <v>148</v>
      </c>
      <c r="E221" s="235" t="s">
        <v>2039</v>
      </c>
      <c r="F221" s="236" t="s">
        <v>2040</v>
      </c>
      <c r="G221" s="237" t="s">
        <v>196</v>
      </c>
      <c r="H221" s="238">
        <v>65</v>
      </c>
      <c r="I221" s="239"/>
      <c r="J221" s="240">
        <f>ROUND(I221*H221,2)</f>
        <v>0</v>
      </c>
      <c r="K221" s="241"/>
      <c r="L221" s="44"/>
      <c r="M221" s="242" t="s">
        <v>1</v>
      </c>
      <c r="N221" s="243" t="s">
        <v>43</v>
      </c>
      <c r="O221" s="91"/>
      <c r="P221" s="244">
        <f>O221*H221</f>
        <v>0</v>
      </c>
      <c r="Q221" s="244">
        <v>0</v>
      </c>
      <c r="R221" s="244">
        <f>Q221*H221</f>
        <v>0</v>
      </c>
      <c r="S221" s="244">
        <v>0</v>
      </c>
      <c r="T221" s="24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146</v>
      </c>
      <c r="AT221" s="246" t="s">
        <v>148</v>
      </c>
      <c r="AU221" s="246" t="s">
        <v>86</v>
      </c>
      <c r="AY221" s="17" t="s">
        <v>147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86</v>
      </c>
      <c r="BK221" s="247">
        <f>ROUND(I221*H221,2)</f>
        <v>0</v>
      </c>
      <c r="BL221" s="17" t="s">
        <v>146</v>
      </c>
      <c r="BM221" s="246" t="s">
        <v>2041</v>
      </c>
    </row>
    <row r="222" s="2" customFormat="1" ht="16.5" customHeight="1">
      <c r="A222" s="38"/>
      <c r="B222" s="39"/>
      <c r="C222" s="234" t="s">
        <v>955</v>
      </c>
      <c r="D222" s="234" t="s">
        <v>148</v>
      </c>
      <c r="E222" s="235" t="s">
        <v>2042</v>
      </c>
      <c r="F222" s="236" t="s">
        <v>2043</v>
      </c>
      <c r="G222" s="237" t="s">
        <v>196</v>
      </c>
      <c r="H222" s="238">
        <v>65</v>
      </c>
      <c r="I222" s="239"/>
      <c r="J222" s="240">
        <f>ROUND(I222*H222,2)</f>
        <v>0</v>
      </c>
      <c r="K222" s="241"/>
      <c r="L222" s="44"/>
      <c r="M222" s="242" t="s">
        <v>1</v>
      </c>
      <c r="N222" s="243" t="s">
        <v>43</v>
      </c>
      <c r="O222" s="91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6" t="s">
        <v>146</v>
      </c>
      <c r="AT222" s="246" t="s">
        <v>148</v>
      </c>
      <c r="AU222" s="246" t="s">
        <v>86</v>
      </c>
      <c r="AY222" s="17" t="s">
        <v>147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17" t="s">
        <v>86</v>
      </c>
      <c r="BK222" s="247">
        <f>ROUND(I222*H222,2)</f>
        <v>0</v>
      </c>
      <c r="BL222" s="17" t="s">
        <v>146</v>
      </c>
      <c r="BM222" s="246" t="s">
        <v>2044</v>
      </c>
    </row>
    <row r="223" s="2" customFormat="1" ht="16.5" customHeight="1">
      <c r="A223" s="38"/>
      <c r="B223" s="39"/>
      <c r="C223" s="234" t="s">
        <v>960</v>
      </c>
      <c r="D223" s="234" t="s">
        <v>148</v>
      </c>
      <c r="E223" s="235" t="s">
        <v>2045</v>
      </c>
      <c r="F223" s="236" t="s">
        <v>2046</v>
      </c>
      <c r="G223" s="237" t="s">
        <v>214</v>
      </c>
      <c r="H223" s="238">
        <v>24</v>
      </c>
      <c r="I223" s="239"/>
      <c r="J223" s="240">
        <f>ROUND(I223*H223,2)</f>
        <v>0</v>
      </c>
      <c r="K223" s="241"/>
      <c r="L223" s="44"/>
      <c r="M223" s="242" t="s">
        <v>1</v>
      </c>
      <c r="N223" s="243" t="s">
        <v>43</v>
      </c>
      <c r="O223" s="91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146</v>
      </c>
      <c r="AT223" s="246" t="s">
        <v>148</v>
      </c>
      <c r="AU223" s="246" t="s">
        <v>86</v>
      </c>
      <c r="AY223" s="17" t="s">
        <v>147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86</v>
      </c>
      <c r="BK223" s="247">
        <f>ROUND(I223*H223,2)</f>
        <v>0</v>
      </c>
      <c r="BL223" s="17" t="s">
        <v>146</v>
      </c>
      <c r="BM223" s="246" t="s">
        <v>2047</v>
      </c>
    </row>
    <row r="224" s="12" customFormat="1" ht="25.92" customHeight="1">
      <c r="A224" s="12"/>
      <c r="B224" s="220"/>
      <c r="C224" s="221"/>
      <c r="D224" s="222" t="s">
        <v>77</v>
      </c>
      <c r="E224" s="223" t="s">
        <v>2048</v>
      </c>
      <c r="F224" s="223" t="s">
        <v>2049</v>
      </c>
      <c r="G224" s="221"/>
      <c r="H224" s="221"/>
      <c r="I224" s="224"/>
      <c r="J224" s="225">
        <f>BK224</f>
        <v>0</v>
      </c>
      <c r="K224" s="221"/>
      <c r="L224" s="226"/>
      <c r="M224" s="227"/>
      <c r="N224" s="228"/>
      <c r="O224" s="228"/>
      <c r="P224" s="229">
        <f>SUM(P225:P230)</f>
        <v>0</v>
      </c>
      <c r="Q224" s="228"/>
      <c r="R224" s="229">
        <f>SUM(R225:R230)</f>
        <v>0</v>
      </c>
      <c r="S224" s="228"/>
      <c r="T224" s="230">
        <f>SUM(T225:T230)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31" t="s">
        <v>86</v>
      </c>
      <c r="AT224" s="232" t="s">
        <v>77</v>
      </c>
      <c r="AU224" s="232" t="s">
        <v>78</v>
      </c>
      <c r="AY224" s="231" t="s">
        <v>147</v>
      </c>
      <c r="BK224" s="233">
        <f>SUM(BK225:BK230)</f>
        <v>0</v>
      </c>
    </row>
    <row r="225" s="2" customFormat="1" ht="16.5" customHeight="1">
      <c r="A225" s="38"/>
      <c r="B225" s="39"/>
      <c r="C225" s="234" t="s">
        <v>964</v>
      </c>
      <c r="D225" s="234" t="s">
        <v>148</v>
      </c>
      <c r="E225" s="235" t="s">
        <v>2050</v>
      </c>
      <c r="F225" s="236" t="s">
        <v>2051</v>
      </c>
      <c r="G225" s="237" t="s">
        <v>839</v>
      </c>
      <c r="H225" s="238">
        <v>9</v>
      </c>
      <c r="I225" s="239"/>
      <c r="J225" s="240">
        <f>ROUND(I225*H225,2)</f>
        <v>0</v>
      </c>
      <c r="K225" s="241"/>
      <c r="L225" s="44"/>
      <c r="M225" s="242" t="s">
        <v>1</v>
      </c>
      <c r="N225" s="243" t="s">
        <v>43</v>
      </c>
      <c r="O225" s="91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146</v>
      </c>
      <c r="AT225" s="246" t="s">
        <v>148</v>
      </c>
      <c r="AU225" s="246" t="s">
        <v>86</v>
      </c>
      <c r="AY225" s="17" t="s">
        <v>147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86</v>
      </c>
      <c r="BK225" s="247">
        <f>ROUND(I225*H225,2)</f>
        <v>0</v>
      </c>
      <c r="BL225" s="17" t="s">
        <v>146</v>
      </c>
      <c r="BM225" s="246" t="s">
        <v>2052</v>
      </c>
    </row>
    <row r="226" s="2" customFormat="1" ht="16.5" customHeight="1">
      <c r="A226" s="38"/>
      <c r="B226" s="39"/>
      <c r="C226" s="234" t="s">
        <v>969</v>
      </c>
      <c r="D226" s="234" t="s">
        <v>148</v>
      </c>
      <c r="E226" s="235" t="s">
        <v>2053</v>
      </c>
      <c r="F226" s="236" t="s">
        <v>2054</v>
      </c>
      <c r="G226" s="237" t="s">
        <v>839</v>
      </c>
      <c r="H226" s="238">
        <v>9</v>
      </c>
      <c r="I226" s="239"/>
      <c r="J226" s="240">
        <f>ROUND(I226*H226,2)</f>
        <v>0</v>
      </c>
      <c r="K226" s="241"/>
      <c r="L226" s="44"/>
      <c r="M226" s="242" t="s">
        <v>1</v>
      </c>
      <c r="N226" s="243" t="s">
        <v>43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146</v>
      </c>
      <c r="AT226" s="246" t="s">
        <v>148</v>
      </c>
      <c r="AU226" s="246" t="s">
        <v>86</v>
      </c>
      <c r="AY226" s="17" t="s">
        <v>147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86</v>
      </c>
      <c r="BK226" s="247">
        <f>ROUND(I226*H226,2)</f>
        <v>0</v>
      </c>
      <c r="BL226" s="17" t="s">
        <v>146</v>
      </c>
      <c r="BM226" s="246" t="s">
        <v>2055</v>
      </c>
    </row>
    <row r="227" s="2" customFormat="1" ht="16.5" customHeight="1">
      <c r="A227" s="38"/>
      <c r="B227" s="39"/>
      <c r="C227" s="234" t="s">
        <v>973</v>
      </c>
      <c r="D227" s="234" t="s">
        <v>148</v>
      </c>
      <c r="E227" s="235" t="s">
        <v>2056</v>
      </c>
      <c r="F227" s="236" t="s">
        <v>2057</v>
      </c>
      <c r="G227" s="237" t="s">
        <v>839</v>
      </c>
      <c r="H227" s="238">
        <v>7</v>
      </c>
      <c r="I227" s="239"/>
      <c r="J227" s="240">
        <f>ROUND(I227*H227,2)</f>
        <v>0</v>
      </c>
      <c r="K227" s="241"/>
      <c r="L227" s="44"/>
      <c r="M227" s="242" t="s">
        <v>1</v>
      </c>
      <c r="N227" s="243" t="s">
        <v>43</v>
      </c>
      <c r="O227" s="91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6" t="s">
        <v>146</v>
      </c>
      <c r="AT227" s="246" t="s">
        <v>148</v>
      </c>
      <c r="AU227" s="246" t="s">
        <v>86</v>
      </c>
      <c r="AY227" s="17" t="s">
        <v>147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17" t="s">
        <v>86</v>
      </c>
      <c r="BK227" s="247">
        <f>ROUND(I227*H227,2)</f>
        <v>0</v>
      </c>
      <c r="BL227" s="17" t="s">
        <v>146</v>
      </c>
      <c r="BM227" s="246" t="s">
        <v>2058</v>
      </c>
    </row>
    <row r="228" s="2" customFormat="1" ht="16.5" customHeight="1">
      <c r="A228" s="38"/>
      <c r="B228" s="39"/>
      <c r="C228" s="234" t="s">
        <v>977</v>
      </c>
      <c r="D228" s="234" t="s">
        <v>148</v>
      </c>
      <c r="E228" s="235" t="s">
        <v>2059</v>
      </c>
      <c r="F228" s="236" t="s">
        <v>2060</v>
      </c>
      <c r="G228" s="237" t="s">
        <v>196</v>
      </c>
      <c r="H228" s="238">
        <v>300</v>
      </c>
      <c r="I228" s="239"/>
      <c r="J228" s="240">
        <f>ROUND(I228*H228,2)</f>
        <v>0</v>
      </c>
      <c r="K228" s="241"/>
      <c r="L228" s="44"/>
      <c r="M228" s="242" t="s">
        <v>1</v>
      </c>
      <c r="N228" s="243" t="s">
        <v>43</v>
      </c>
      <c r="O228" s="91"/>
      <c r="P228" s="244">
        <f>O228*H228</f>
        <v>0</v>
      </c>
      <c r="Q228" s="244">
        <v>0</v>
      </c>
      <c r="R228" s="244">
        <f>Q228*H228</f>
        <v>0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146</v>
      </c>
      <c r="AT228" s="246" t="s">
        <v>148</v>
      </c>
      <c r="AU228" s="246" t="s">
        <v>86</v>
      </c>
      <c r="AY228" s="17" t="s">
        <v>147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86</v>
      </c>
      <c r="BK228" s="247">
        <f>ROUND(I228*H228,2)</f>
        <v>0</v>
      </c>
      <c r="BL228" s="17" t="s">
        <v>146</v>
      </c>
      <c r="BM228" s="246" t="s">
        <v>2061</v>
      </c>
    </row>
    <row r="229" s="2" customFormat="1" ht="16.5" customHeight="1">
      <c r="A229" s="38"/>
      <c r="B229" s="39"/>
      <c r="C229" s="234" t="s">
        <v>981</v>
      </c>
      <c r="D229" s="234" t="s">
        <v>148</v>
      </c>
      <c r="E229" s="235" t="s">
        <v>2062</v>
      </c>
      <c r="F229" s="236" t="s">
        <v>2063</v>
      </c>
      <c r="G229" s="237" t="s">
        <v>839</v>
      </c>
      <c r="H229" s="238">
        <v>5</v>
      </c>
      <c r="I229" s="239"/>
      <c r="J229" s="240">
        <f>ROUND(I229*H229,2)</f>
        <v>0</v>
      </c>
      <c r="K229" s="241"/>
      <c r="L229" s="44"/>
      <c r="M229" s="242" t="s">
        <v>1</v>
      </c>
      <c r="N229" s="243" t="s">
        <v>43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146</v>
      </c>
      <c r="AT229" s="246" t="s">
        <v>148</v>
      </c>
      <c r="AU229" s="246" t="s">
        <v>86</v>
      </c>
      <c r="AY229" s="17" t="s">
        <v>147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86</v>
      </c>
      <c r="BK229" s="247">
        <f>ROUND(I229*H229,2)</f>
        <v>0</v>
      </c>
      <c r="BL229" s="17" t="s">
        <v>146</v>
      </c>
      <c r="BM229" s="246" t="s">
        <v>2064</v>
      </c>
    </row>
    <row r="230" s="2" customFormat="1" ht="16.5" customHeight="1">
      <c r="A230" s="38"/>
      <c r="B230" s="39"/>
      <c r="C230" s="234" t="s">
        <v>987</v>
      </c>
      <c r="D230" s="234" t="s">
        <v>148</v>
      </c>
      <c r="E230" s="235" t="s">
        <v>2065</v>
      </c>
      <c r="F230" s="236" t="s">
        <v>2066</v>
      </c>
      <c r="G230" s="237" t="s">
        <v>839</v>
      </c>
      <c r="H230" s="238">
        <v>10</v>
      </c>
      <c r="I230" s="239"/>
      <c r="J230" s="240">
        <f>ROUND(I230*H230,2)</f>
        <v>0</v>
      </c>
      <c r="K230" s="241"/>
      <c r="L230" s="44"/>
      <c r="M230" s="242" t="s">
        <v>1</v>
      </c>
      <c r="N230" s="243" t="s">
        <v>43</v>
      </c>
      <c r="O230" s="91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146</v>
      </c>
      <c r="AT230" s="246" t="s">
        <v>148</v>
      </c>
      <c r="AU230" s="246" t="s">
        <v>86</v>
      </c>
      <c r="AY230" s="17" t="s">
        <v>147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86</v>
      </c>
      <c r="BK230" s="247">
        <f>ROUND(I230*H230,2)</f>
        <v>0</v>
      </c>
      <c r="BL230" s="17" t="s">
        <v>146</v>
      </c>
      <c r="BM230" s="246" t="s">
        <v>2067</v>
      </c>
    </row>
    <row r="231" s="12" customFormat="1" ht="25.92" customHeight="1">
      <c r="A231" s="12"/>
      <c r="B231" s="220"/>
      <c r="C231" s="221"/>
      <c r="D231" s="222" t="s">
        <v>77</v>
      </c>
      <c r="E231" s="223" t="s">
        <v>2068</v>
      </c>
      <c r="F231" s="223" t="s">
        <v>2069</v>
      </c>
      <c r="G231" s="221"/>
      <c r="H231" s="221"/>
      <c r="I231" s="224"/>
      <c r="J231" s="225">
        <f>BK231</f>
        <v>0</v>
      </c>
      <c r="K231" s="221"/>
      <c r="L231" s="226"/>
      <c r="M231" s="227"/>
      <c r="N231" s="228"/>
      <c r="O231" s="228"/>
      <c r="P231" s="229">
        <f>SUM(P232:P235)</f>
        <v>0</v>
      </c>
      <c r="Q231" s="228"/>
      <c r="R231" s="229">
        <f>SUM(R232:R235)</f>
        <v>0</v>
      </c>
      <c r="S231" s="228"/>
      <c r="T231" s="230">
        <f>SUM(T232:T235)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1" t="s">
        <v>86</v>
      </c>
      <c r="AT231" s="232" t="s">
        <v>77</v>
      </c>
      <c r="AU231" s="232" t="s">
        <v>78</v>
      </c>
      <c r="AY231" s="231" t="s">
        <v>147</v>
      </c>
      <c r="BK231" s="233">
        <f>SUM(BK232:BK235)</f>
        <v>0</v>
      </c>
    </row>
    <row r="232" s="2" customFormat="1" ht="21.75" customHeight="1">
      <c r="A232" s="38"/>
      <c r="B232" s="39"/>
      <c r="C232" s="234" t="s">
        <v>991</v>
      </c>
      <c r="D232" s="234" t="s">
        <v>148</v>
      </c>
      <c r="E232" s="235" t="s">
        <v>2070</v>
      </c>
      <c r="F232" s="236" t="s">
        <v>2071</v>
      </c>
      <c r="G232" s="237" t="s">
        <v>186</v>
      </c>
      <c r="H232" s="238">
        <v>1</v>
      </c>
      <c r="I232" s="239"/>
      <c r="J232" s="240">
        <f>ROUND(I232*H232,2)</f>
        <v>0</v>
      </c>
      <c r="K232" s="241"/>
      <c r="L232" s="44"/>
      <c r="M232" s="242" t="s">
        <v>1</v>
      </c>
      <c r="N232" s="243" t="s">
        <v>43</v>
      </c>
      <c r="O232" s="91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146</v>
      </c>
      <c r="AT232" s="246" t="s">
        <v>148</v>
      </c>
      <c r="AU232" s="246" t="s">
        <v>86</v>
      </c>
      <c r="AY232" s="17" t="s">
        <v>147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86</v>
      </c>
      <c r="BK232" s="247">
        <f>ROUND(I232*H232,2)</f>
        <v>0</v>
      </c>
      <c r="BL232" s="17" t="s">
        <v>146</v>
      </c>
      <c r="BM232" s="246" t="s">
        <v>2072</v>
      </c>
    </row>
    <row r="233" s="2" customFormat="1" ht="16.5" customHeight="1">
      <c r="A233" s="38"/>
      <c r="B233" s="39"/>
      <c r="C233" s="234" t="s">
        <v>995</v>
      </c>
      <c r="D233" s="234" t="s">
        <v>148</v>
      </c>
      <c r="E233" s="235" t="s">
        <v>2073</v>
      </c>
      <c r="F233" s="236" t="s">
        <v>2074</v>
      </c>
      <c r="G233" s="237" t="s">
        <v>186</v>
      </c>
      <c r="H233" s="238">
        <v>1</v>
      </c>
      <c r="I233" s="239"/>
      <c r="J233" s="240">
        <f>ROUND(I233*H233,2)</f>
        <v>0</v>
      </c>
      <c r="K233" s="241"/>
      <c r="L233" s="44"/>
      <c r="M233" s="242" t="s">
        <v>1</v>
      </c>
      <c r="N233" s="243" t="s">
        <v>43</v>
      </c>
      <c r="O233" s="91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146</v>
      </c>
      <c r="AT233" s="246" t="s">
        <v>148</v>
      </c>
      <c r="AU233" s="246" t="s">
        <v>86</v>
      </c>
      <c r="AY233" s="17" t="s">
        <v>147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86</v>
      </c>
      <c r="BK233" s="247">
        <f>ROUND(I233*H233,2)</f>
        <v>0</v>
      </c>
      <c r="BL233" s="17" t="s">
        <v>146</v>
      </c>
      <c r="BM233" s="246" t="s">
        <v>2075</v>
      </c>
    </row>
    <row r="234" s="2" customFormat="1" ht="16.5" customHeight="1">
      <c r="A234" s="38"/>
      <c r="B234" s="39"/>
      <c r="C234" s="234" t="s">
        <v>1000</v>
      </c>
      <c r="D234" s="234" t="s">
        <v>148</v>
      </c>
      <c r="E234" s="235" t="s">
        <v>2076</v>
      </c>
      <c r="F234" s="236" t="s">
        <v>2077</v>
      </c>
      <c r="G234" s="237" t="s">
        <v>839</v>
      </c>
      <c r="H234" s="238">
        <v>1</v>
      </c>
      <c r="I234" s="239"/>
      <c r="J234" s="240">
        <f>ROUND(I234*H234,2)</f>
        <v>0</v>
      </c>
      <c r="K234" s="241"/>
      <c r="L234" s="44"/>
      <c r="M234" s="242" t="s">
        <v>1</v>
      </c>
      <c r="N234" s="243" t="s">
        <v>43</v>
      </c>
      <c r="O234" s="91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146</v>
      </c>
      <c r="AT234" s="246" t="s">
        <v>148</v>
      </c>
      <c r="AU234" s="246" t="s">
        <v>86</v>
      </c>
      <c r="AY234" s="17" t="s">
        <v>147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86</v>
      </c>
      <c r="BK234" s="247">
        <f>ROUND(I234*H234,2)</f>
        <v>0</v>
      </c>
      <c r="BL234" s="17" t="s">
        <v>146</v>
      </c>
      <c r="BM234" s="246" t="s">
        <v>2078</v>
      </c>
    </row>
    <row r="235" s="2" customFormat="1" ht="33" customHeight="1">
      <c r="A235" s="38"/>
      <c r="B235" s="39"/>
      <c r="C235" s="234" t="s">
        <v>1004</v>
      </c>
      <c r="D235" s="234" t="s">
        <v>148</v>
      </c>
      <c r="E235" s="235" t="s">
        <v>2079</v>
      </c>
      <c r="F235" s="236" t="s">
        <v>2080</v>
      </c>
      <c r="G235" s="237" t="s">
        <v>179</v>
      </c>
      <c r="H235" s="238">
        <v>1</v>
      </c>
      <c r="I235" s="239"/>
      <c r="J235" s="240">
        <f>ROUND(I235*H235,2)</f>
        <v>0</v>
      </c>
      <c r="K235" s="241"/>
      <c r="L235" s="44"/>
      <c r="M235" s="299" t="s">
        <v>1</v>
      </c>
      <c r="N235" s="300" t="s">
        <v>43</v>
      </c>
      <c r="O235" s="301"/>
      <c r="P235" s="302">
        <f>O235*H235</f>
        <v>0</v>
      </c>
      <c r="Q235" s="302">
        <v>0</v>
      </c>
      <c r="R235" s="302">
        <f>Q235*H235</f>
        <v>0</v>
      </c>
      <c r="S235" s="302">
        <v>0</v>
      </c>
      <c r="T235" s="30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146</v>
      </c>
      <c r="AT235" s="246" t="s">
        <v>148</v>
      </c>
      <c r="AU235" s="246" t="s">
        <v>86</v>
      </c>
      <c r="AY235" s="17" t="s">
        <v>147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86</v>
      </c>
      <c r="BK235" s="247">
        <f>ROUND(I235*H235,2)</f>
        <v>0</v>
      </c>
      <c r="BL235" s="17" t="s">
        <v>146</v>
      </c>
      <c r="BM235" s="246" t="s">
        <v>2081</v>
      </c>
    </row>
    <row r="236" s="2" customFormat="1" ht="6.96" customHeight="1">
      <c r="A236" s="38"/>
      <c r="B236" s="66"/>
      <c r="C236" s="67"/>
      <c r="D236" s="67"/>
      <c r="E236" s="67"/>
      <c r="F236" s="67"/>
      <c r="G236" s="67"/>
      <c r="H236" s="67"/>
      <c r="I236" s="183"/>
      <c r="J236" s="67"/>
      <c r="K236" s="67"/>
      <c r="L236" s="44"/>
      <c r="M236" s="38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</row>
  </sheetData>
  <sheetProtection sheet="1" autoFilter="0" formatColumns="0" formatRows="0" objects="1" scenarios="1" spinCount="100000" saltValue="ODZkToNMbFqsuEi5iQThBNAmrfvYy9tk1/hhq1F4C9Qg5fJR6ufrbBOrNIokYAgqT692jqXg1N2js7PAMu4G3g==" hashValue="JYb/1fLm1tte1nu4W5rY6vrx+DxF6MtBhPnW/QSYrYT/9uKC1kuGImBu1eImNhjyFWOzy2nrCddRShCUoalGSw==" algorithmName="SHA-512" password="C1E4"/>
  <autoFilter ref="C122:K23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88</v>
      </c>
    </row>
    <row r="4" s="1" customFormat="1" ht="24.96" customHeight="1">
      <c r="B4" s="20"/>
      <c r="D4" s="140" t="s">
        <v>108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zakázky'!K6</f>
        <v>Byšice ON - oprava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109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2082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zakázky'!AN8</f>
        <v>21. 5. 2020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27</v>
      </c>
      <c r="F15" s="38"/>
      <c r="G15" s="38"/>
      <c r="H15" s="38"/>
      <c r="I15" s="147" t="s">
        <v>28</v>
      </c>
      <c r="J15" s="146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7" t="s">
        <v>25</v>
      </c>
      <c r="J17" s="33" t="str">
        <f>'Rekapitulace zakázky'!AN13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46"/>
      <c r="G18" s="146"/>
      <c r="H18" s="146"/>
      <c r="I18" s="147" t="s">
        <v>28</v>
      </c>
      <c r="J18" s="33" t="str">
        <f>'Rekapitulace zakázky'!AN14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7" t="s">
        <v>25</v>
      </c>
      <c r="J20" s="146" t="str">
        <f>IF('Rekapitulace zakázky'!AN16="","",'Rekapitulace zakázky'!AN16)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zakázky'!E17="","",'Rekapitulace zakázky'!E17)</f>
        <v xml:space="preserve"> </v>
      </c>
      <c r="F21" s="38"/>
      <c r="G21" s="38"/>
      <c r="H21" s="38"/>
      <c r="I21" s="147" t="s">
        <v>28</v>
      </c>
      <c r="J21" s="146" t="str">
        <f>IF('Rekapitulace zakázky'!AN17="","",'Rekapitulace zakázky'!AN17)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35</v>
      </c>
      <c r="E23" s="38"/>
      <c r="F23" s="38"/>
      <c r="G23" s="38"/>
      <c r="H23" s="38"/>
      <c r="I23" s="147" t="s">
        <v>25</v>
      </c>
      <c r="J23" s="146" t="str">
        <f>IF('Rekapitulace zakázky'!AN19="","",'Rekapitulace zakázky'!AN19)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zakázky'!E20="","",'Rekapitulace zakázky'!E20)</f>
        <v>L. Ulrich, DiS</v>
      </c>
      <c r="F24" s="38"/>
      <c r="G24" s="38"/>
      <c r="H24" s="38"/>
      <c r="I24" s="147" t="s">
        <v>28</v>
      </c>
      <c r="J24" s="146" t="str">
        <f>IF('Rekapitulace zakázky'!AN20="","",'Rekapitulace zakázky'!AN20)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37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38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40</v>
      </c>
      <c r="G32" s="38"/>
      <c r="H32" s="38"/>
      <c r="I32" s="159" t="s">
        <v>39</v>
      </c>
      <c r="J32" s="158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42</v>
      </c>
      <c r="E33" s="142" t="s">
        <v>43</v>
      </c>
      <c r="F33" s="161">
        <f>ROUND((SUM(BE120:BE130)),  2)</f>
        <v>0</v>
      </c>
      <c r="G33" s="38"/>
      <c r="H33" s="38"/>
      <c r="I33" s="162">
        <v>0.20999999999999999</v>
      </c>
      <c r="J33" s="161">
        <f>ROUND(((SUM(BE120:BE130))*I33),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44</v>
      </c>
      <c r="F34" s="161">
        <f>ROUND((SUM(BF120:BF130)),  2)</f>
        <v>0</v>
      </c>
      <c r="G34" s="38"/>
      <c r="H34" s="38"/>
      <c r="I34" s="162">
        <v>0.14999999999999999</v>
      </c>
      <c r="J34" s="161">
        <f>ROUND(((SUM(BF120:BF130))*I34),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61">
        <f>ROUND((SUM(BG120:BG130)),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61">
        <f>ROUND((SUM(BH120:BH130)),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61">
        <f>ROUND((SUM(BI120:BI130)),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48</v>
      </c>
      <c r="E39" s="165"/>
      <c r="F39" s="165"/>
      <c r="G39" s="166" t="s">
        <v>49</v>
      </c>
      <c r="H39" s="167" t="s">
        <v>50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51</v>
      </c>
      <c r="E50" s="172"/>
      <c r="F50" s="172"/>
      <c r="G50" s="171" t="s">
        <v>52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53</v>
      </c>
      <c r="E61" s="175"/>
      <c r="F61" s="176" t="s">
        <v>54</v>
      </c>
      <c r="G61" s="174" t="s">
        <v>53</v>
      </c>
      <c r="H61" s="175"/>
      <c r="I61" s="177"/>
      <c r="J61" s="178" t="s">
        <v>54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55</v>
      </c>
      <c r="E65" s="179"/>
      <c r="F65" s="179"/>
      <c r="G65" s="171" t="s">
        <v>56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53</v>
      </c>
      <c r="E76" s="175"/>
      <c r="F76" s="176" t="s">
        <v>54</v>
      </c>
      <c r="G76" s="174" t="s">
        <v>53</v>
      </c>
      <c r="H76" s="175"/>
      <c r="I76" s="177"/>
      <c r="J76" s="178" t="s">
        <v>54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Byšice ON - oprava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109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007 - Vedlejší a ostatní náklady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Byšice</v>
      </c>
      <c r="G89" s="40"/>
      <c r="H89" s="40"/>
      <c r="I89" s="147" t="s">
        <v>22</v>
      </c>
      <c r="J89" s="79" t="str">
        <f>IF(J12="","",J12)</f>
        <v>21. 5. 2020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147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7" t="s">
        <v>35</v>
      </c>
      <c r="J92" s="36" t="str">
        <f>E24</f>
        <v>L. Ulrich, DiS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2083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2084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2085</v>
      </c>
      <c r="E99" s="203"/>
      <c r="F99" s="203"/>
      <c r="G99" s="203"/>
      <c r="H99" s="203"/>
      <c r="I99" s="204"/>
      <c r="J99" s="205">
        <f>J125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2086</v>
      </c>
      <c r="E100" s="203"/>
      <c r="F100" s="203"/>
      <c r="G100" s="203"/>
      <c r="H100" s="203"/>
      <c r="I100" s="204"/>
      <c r="J100" s="205">
        <f>J129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131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Byšice ON - oprava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109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007 - Vedlejší a ostatní náklady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žst. Byšice</v>
      </c>
      <c r="G114" s="40"/>
      <c r="H114" s="40"/>
      <c r="I114" s="147" t="s">
        <v>22</v>
      </c>
      <c r="J114" s="79" t="str">
        <f>IF(J12="","",J12)</f>
        <v>21. 5. 2020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železnic, státní organizace</v>
      </c>
      <c r="G116" s="40"/>
      <c r="H116" s="40"/>
      <c r="I116" s="147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147" t="s">
        <v>35</v>
      </c>
      <c r="J117" s="36" t="str">
        <f>E24</f>
        <v>L. Ulrich, DiS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132</v>
      </c>
      <c r="D119" s="210" t="s">
        <v>63</v>
      </c>
      <c r="E119" s="210" t="s">
        <v>59</v>
      </c>
      <c r="F119" s="210" t="s">
        <v>60</v>
      </c>
      <c r="G119" s="210" t="s">
        <v>133</v>
      </c>
      <c r="H119" s="210" t="s">
        <v>134</v>
      </c>
      <c r="I119" s="211" t="s">
        <v>135</v>
      </c>
      <c r="J119" s="212" t="s">
        <v>113</v>
      </c>
      <c r="K119" s="213" t="s">
        <v>136</v>
      </c>
      <c r="L119" s="214"/>
      <c r="M119" s="100" t="s">
        <v>1</v>
      </c>
      <c r="N119" s="101" t="s">
        <v>42</v>
      </c>
      <c r="O119" s="101" t="s">
        <v>137</v>
      </c>
      <c r="P119" s="101" t="s">
        <v>138</v>
      </c>
      <c r="Q119" s="101" t="s">
        <v>139</v>
      </c>
      <c r="R119" s="101" t="s">
        <v>140</v>
      </c>
      <c r="S119" s="101" t="s">
        <v>141</v>
      </c>
      <c r="T119" s="102" t="s">
        <v>142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143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</f>
        <v>0</v>
      </c>
      <c r="Q120" s="104"/>
      <c r="R120" s="217">
        <f>R121</f>
        <v>0</v>
      </c>
      <c r="S120" s="104"/>
      <c r="T120" s="218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115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77</v>
      </c>
      <c r="E121" s="223" t="s">
        <v>2087</v>
      </c>
      <c r="F121" s="223" t="s">
        <v>2088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P122+P125+P129</f>
        <v>0</v>
      </c>
      <c r="Q121" s="228"/>
      <c r="R121" s="229">
        <f>R122+R125+R129</f>
        <v>0</v>
      </c>
      <c r="S121" s="228"/>
      <c r="T121" s="230">
        <f>T122+T125+T129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183</v>
      </c>
      <c r="AT121" s="232" t="s">
        <v>77</v>
      </c>
      <c r="AU121" s="232" t="s">
        <v>78</v>
      </c>
      <c r="AY121" s="231" t="s">
        <v>147</v>
      </c>
      <c r="BK121" s="233">
        <f>BK122+BK125+BK129</f>
        <v>0</v>
      </c>
    </row>
    <row r="122" s="12" customFormat="1" ht="22.8" customHeight="1">
      <c r="A122" s="12"/>
      <c r="B122" s="220"/>
      <c r="C122" s="221"/>
      <c r="D122" s="222" t="s">
        <v>77</v>
      </c>
      <c r="E122" s="252" t="s">
        <v>2089</v>
      </c>
      <c r="F122" s="252" t="s">
        <v>2090</v>
      </c>
      <c r="G122" s="221"/>
      <c r="H122" s="221"/>
      <c r="I122" s="224"/>
      <c r="J122" s="253">
        <f>BK122</f>
        <v>0</v>
      </c>
      <c r="K122" s="221"/>
      <c r="L122" s="226"/>
      <c r="M122" s="227"/>
      <c r="N122" s="228"/>
      <c r="O122" s="228"/>
      <c r="P122" s="229">
        <f>SUM(P123:P124)</f>
        <v>0</v>
      </c>
      <c r="Q122" s="228"/>
      <c r="R122" s="229">
        <f>SUM(R123:R124)</f>
        <v>0</v>
      </c>
      <c r="S122" s="228"/>
      <c r="T122" s="230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183</v>
      </c>
      <c r="AT122" s="232" t="s">
        <v>77</v>
      </c>
      <c r="AU122" s="232" t="s">
        <v>86</v>
      </c>
      <c r="AY122" s="231" t="s">
        <v>147</v>
      </c>
      <c r="BK122" s="233">
        <f>SUM(BK123:BK124)</f>
        <v>0</v>
      </c>
    </row>
    <row r="123" s="2" customFormat="1" ht="16.5" customHeight="1">
      <c r="A123" s="38"/>
      <c r="B123" s="39"/>
      <c r="C123" s="234" t="s">
        <v>86</v>
      </c>
      <c r="D123" s="234" t="s">
        <v>148</v>
      </c>
      <c r="E123" s="235" t="s">
        <v>2091</v>
      </c>
      <c r="F123" s="236" t="s">
        <v>2090</v>
      </c>
      <c r="G123" s="237" t="s">
        <v>2092</v>
      </c>
      <c r="H123" s="238">
        <v>1</v>
      </c>
      <c r="I123" s="239"/>
      <c r="J123" s="240">
        <f>ROUND(I123*H123,2)</f>
        <v>0</v>
      </c>
      <c r="K123" s="241"/>
      <c r="L123" s="44"/>
      <c r="M123" s="242" t="s">
        <v>1</v>
      </c>
      <c r="N123" s="243" t="s">
        <v>43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1335</v>
      </c>
      <c r="AT123" s="246" t="s">
        <v>148</v>
      </c>
      <c r="AU123" s="246" t="s">
        <v>88</v>
      </c>
      <c r="AY123" s="17" t="s">
        <v>147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86</v>
      </c>
      <c r="BK123" s="247">
        <f>ROUND(I123*H123,2)</f>
        <v>0</v>
      </c>
      <c r="BL123" s="17" t="s">
        <v>1335</v>
      </c>
      <c r="BM123" s="246" t="s">
        <v>2093</v>
      </c>
    </row>
    <row r="124" s="2" customFormat="1">
      <c r="A124" s="38"/>
      <c r="B124" s="39"/>
      <c r="C124" s="40"/>
      <c r="D124" s="248" t="s">
        <v>152</v>
      </c>
      <c r="E124" s="40"/>
      <c r="F124" s="249" t="s">
        <v>2094</v>
      </c>
      <c r="G124" s="40"/>
      <c r="H124" s="40"/>
      <c r="I124" s="144"/>
      <c r="J124" s="40"/>
      <c r="K124" s="40"/>
      <c r="L124" s="44"/>
      <c r="M124" s="250"/>
      <c r="N124" s="25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152</v>
      </c>
      <c r="AU124" s="17" t="s">
        <v>88</v>
      </c>
    </row>
    <row r="125" s="12" customFormat="1" ht="22.8" customHeight="1">
      <c r="A125" s="12"/>
      <c r="B125" s="220"/>
      <c r="C125" s="221"/>
      <c r="D125" s="222" t="s">
        <v>77</v>
      </c>
      <c r="E125" s="252" t="s">
        <v>2095</v>
      </c>
      <c r="F125" s="252" t="s">
        <v>2096</v>
      </c>
      <c r="G125" s="221"/>
      <c r="H125" s="221"/>
      <c r="I125" s="224"/>
      <c r="J125" s="253">
        <f>BK125</f>
        <v>0</v>
      </c>
      <c r="K125" s="221"/>
      <c r="L125" s="226"/>
      <c r="M125" s="227"/>
      <c r="N125" s="228"/>
      <c r="O125" s="228"/>
      <c r="P125" s="229">
        <f>SUM(P126:P128)</f>
        <v>0</v>
      </c>
      <c r="Q125" s="228"/>
      <c r="R125" s="229">
        <f>SUM(R126:R128)</f>
        <v>0</v>
      </c>
      <c r="S125" s="228"/>
      <c r="T125" s="230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183</v>
      </c>
      <c r="AT125" s="232" t="s">
        <v>77</v>
      </c>
      <c r="AU125" s="232" t="s">
        <v>86</v>
      </c>
      <c r="AY125" s="231" t="s">
        <v>147</v>
      </c>
      <c r="BK125" s="233">
        <f>SUM(BK126:BK128)</f>
        <v>0</v>
      </c>
    </row>
    <row r="126" s="2" customFormat="1" ht="16.5" customHeight="1">
      <c r="A126" s="38"/>
      <c r="B126" s="39"/>
      <c r="C126" s="234" t="s">
        <v>88</v>
      </c>
      <c r="D126" s="234" t="s">
        <v>148</v>
      </c>
      <c r="E126" s="235" t="s">
        <v>2097</v>
      </c>
      <c r="F126" s="236" t="s">
        <v>2098</v>
      </c>
      <c r="G126" s="237" t="s">
        <v>2092</v>
      </c>
      <c r="H126" s="238">
        <v>1</v>
      </c>
      <c r="I126" s="239"/>
      <c r="J126" s="240">
        <f>ROUND(I126*H126,2)</f>
        <v>0</v>
      </c>
      <c r="K126" s="241"/>
      <c r="L126" s="44"/>
      <c r="M126" s="242" t="s">
        <v>1</v>
      </c>
      <c r="N126" s="243" t="s">
        <v>43</v>
      </c>
      <c r="O126" s="91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6" t="s">
        <v>1335</v>
      </c>
      <c r="AT126" s="246" t="s">
        <v>148</v>
      </c>
      <c r="AU126" s="246" t="s">
        <v>88</v>
      </c>
      <c r="AY126" s="17" t="s">
        <v>147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17" t="s">
        <v>86</v>
      </c>
      <c r="BK126" s="247">
        <f>ROUND(I126*H126,2)</f>
        <v>0</v>
      </c>
      <c r="BL126" s="17" t="s">
        <v>1335</v>
      </c>
      <c r="BM126" s="246" t="s">
        <v>2099</v>
      </c>
    </row>
    <row r="127" s="2" customFormat="1">
      <c r="A127" s="38"/>
      <c r="B127" s="39"/>
      <c r="C127" s="40"/>
      <c r="D127" s="248" t="s">
        <v>152</v>
      </c>
      <c r="E127" s="40"/>
      <c r="F127" s="249" t="s">
        <v>2100</v>
      </c>
      <c r="G127" s="40"/>
      <c r="H127" s="40"/>
      <c r="I127" s="144"/>
      <c r="J127" s="40"/>
      <c r="K127" s="40"/>
      <c r="L127" s="44"/>
      <c r="M127" s="250"/>
      <c r="N127" s="251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152</v>
      </c>
      <c r="AU127" s="17" t="s">
        <v>88</v>
      </c>
    </row>
    <row r="128" s="2" customFormat="1" ht="33" customHeight="1">
      <c r="A128" s="38"/>
      <c r="B128" s="39"/>
      <c r="C128" s="234" t="s">
        <v>156</v>
      </c>
      <c r="D128" s="234" t="s">
        <v>148</v>
      </c>
      <c r="E128" s="235" t="s">
        <v>2101</v>
      </c>
      <c r="F128" s="236" t="s">
        <v>2102</v>
      </c>
      <c r="G128" s="237" t="s">
        <v>161</v>
      </c>
      <c r="H128" s="238">
        <v>1</v>
      </c>
      <c r="I128" s="239"/>
      <c r="J128" s="240">
        <f>ROUND(I128*H128,2)</f>
        <v>0</v>
      </c>
      <c r="K128" s="241"/>
      <c r="L128" s="44"/>
      <c r="M128" s="242" t="s">
        <v>1</v>
      </c>
      <c r="N128" s="243" t="s">
        <v>43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237</v>
      </c>
      <c r="AT128" s="246" t="s">
        <v>148</v>
      </c>
      <c r="AU128" s="246" t="s">
        <v>88</v>
      </c>
      <c r="AY128" s="17" t="s">
        <v>147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86</v>
      </c>
      <c r="BK128" s="247">
        <f>ROUND(I128*H128,2)</f>
        <v>0</v>
      </c>
      <c r="BL128" s="17" t="s">
        <v>237</v>
      </c>
      <c r="BM128" s="246" t="s">
        <v>2103</v>
      </c>
    </row>
    <row r="129" s="12" customFormat="1" ht="22.8" customHeight="1">
      <c r="A129" s="12"/>
      <c r="B129" s="220"/>
      <c r="C129" s="221"/>
      <c r="D129" s="222" t="s">
        <v>77</v>
      </c>
      <c r="E129" s="252" t="s">
        <v>2104</v>
      </c>
      <c r="F129" s="252" t="s">
        <v>2105</v>
      </c>
      <c r="G129" s="221"/>
      <c r="H129" s="221"/>
      <c r="I129" s="224"/>
      <c r="J129" s="253">
        <f>BK129</f>
        <v>0</v>
      </c>
      <c r="K129" s="221"/>
      <c r="L129" s="226"/>
      <c r="M129" s="227"/>
      <c r="N129" s="228"/>
      <c r="O129" s="228"/>
      <c r="P129" s="229">
        <f>P130</f>
        <v>0</v>
      </c>
      <c r="Q129" s="228"/>
      <c r="R129" s="229">
        <f>R130</f>
        <v>0</v>
      </c>
      <c r="S129" s="228"/>
      <c r="T129" s="23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183</v>
      </c>
      <c r="AT129" s="232" t="s">
        <v>77</v>
      </c>
      <c r="AU129" s="232" t="s">
        <v>86</v>
      </c>
      <c r="AY129" s="231" t="s">
        <v>147</v>
      </c>
      <c r="BK129" s="233">
        <f>BK130</f>
        <v>0</v>
      </c>
    </row>
    <row r="130" s="2" customFormat="1" ht="16.5" customHeight="1">
      <c r="A130" s="38"/>
      <c r="B130" s="39"/>
      <c r="C130" s="234" t="s">
        <v>146</v>
      </c>
      <c r="D130" s="234" t="s">
        <v>148</v>
      </c>
      <c r="E130" s="235" t="s">
        <v>2106</v>
      </c>
      <c r="F130" s="236" t="s">
        <v>2107</v>
      </c>
      <c r="G130" s="237" t="s">
        <v>2092</v>
      </c>
      <c r="H130" s="238">
        <v>1</v>
      </c>
      <c r="I130" s="239"/>
      <c r="J130" s="240">
        <f>ROUND(I130*H130,2)</f>
        <v>0</v>
      </c>
      <c r="K130" s="241"/>
      <c r="L130" s="44"/>
      <c r="M130" s="299" t="s">
        <v>1</v>
      </c>
      <c r="N130" s="300" t="s">
        <v>43</v>
      </c>
      <c r="O130" s="301"/>
      <c r="P130" s="302">
        <f>O130*H130</f>
        <v>0</v>
      </c>
      <c r="Q130" s="302">
        <v>0</v>
      </c>
      <c r="R130" s="302">
        <f>Q130*H130</f>
        <v>0</v>
      </c>
      <c r="S130" s="302">
        <v>0</v>
      </c>
      <c r="T130" s="303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1335</v>
      </c>
      <c r="AT130" s="246" t="s">
        <v>148</v>
      </c>
      <c r="AU130" s="246" t="s">
        <v>88</v>
      </c>
      <c r="AY130" s="17" t="s">
        <v>147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86</v>
      </c>
      <c r="BK130" s="247">
        <f>ROUND(I130*H130,2)</f>
        <v>0</v>
      </c>
      <c r="BL130" s="17" t="s">
        <v>1335</v>
      </c>
      <c r="BM130" s="246" t="s">
        <v>2108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183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9IU4dfVNPKUbjldsVePH2/w4oWD4WtER8UaSsj5s6P+Wcifb63560zHCqbyoV3fXl6Hsok/Nxhc+nS4YVtgjKg==" hashValue="mpjohOTticcyZGCiBPtez5zDRlzil/qbtct/YOzIXicoPbql/RBvG+tJYhFXl4GbKOX85tke5Xd+c3ReDmH5Vg==" algorithmName="SHA-512" password="C1E4"/>
  <autoFilter ref="C119:K13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Ulrich Ladislav, DiS.</dc:creator>
  <cp:lastModifiedBy>Ulrich Ladislav, DiS.</cp:lastModifiedBy>
  <dcterms:created xsi:type="dcterms:W3CDTF">2020-05-27T10:51:16Z</dcterms:created>
  <dcterms:modified xsi:type="dcterms:W3CDTF">2020-05-27T10:51:56Z</dcterms:modified>
</cp:coreProperties>
</file>